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9 мес. 2015" sheetId="1" r:id="rId1"/>
  </sheets>
  <definedNames/>
  <calcPr fullCalcOnLoad="1"/>
</workbook>
</file>

<file path=xl/sharedStrings.xml><?xml version="1.0" encoding="utf-8"?>
<sst xmlns="http://schemas.openxmlformats.org/spreadsheetml/2006/main" count="567" uniqueCount="247">
  <si>
    <t>№ п/п</t>
  </si>
  <si>
    <t>Наименование мероприятия</t>
  </si>
  <si>
    <t>Примечание, % исполнения</t>
  </si>
  <si>
    <t>1</t>
  </si>
  <si>
    <t>2</t>
  </si>
  <si>
    <t>3</t>
  </si>
  <si>
    <t>4</t>
  </si>
  <si>
    <t>5</t>
  </si>
  <si>
    <t>6</t>
  </si>
  <si>
    <t>Районный фестиваль ветеранской самодеятельности</t>
  </si>
  <si>
    <t>Обеспечение культурно-массовой работы в летних детских оздоровительных лагерях</t>
  </si>
  <si>
    <t>Районный фестиваль детей-инвалидов</t>
  </si>
  <si>
    <t>Проведение конкурса "Лучший учитель Оричевского района"</t>
  </si>
  <si>
    <t>Мероприятия, посвященные Дню матери</t>
  </si>
  <si>
    <t>7</t>
  </si>
  <si>
    <t>Итого по МП</t>
  </si>
  <si>
    <t>Дополнительное художественное образование в учреждениях дополнительного образования, подведомственных управлению культуры Оричевского района на 2014-2016 годы</t>
  </si>
  <si>
    <t>Выполнение функций администрации Оричевского района по обеспечению деятельности опеки и попечительства на 2014-2016 годы</t>
  </si>
  <si>
    <t>ВСЕГО 18 муниципальных программ</t>
  </si>
  <si>
    <t>Отдельное мероприятие "Реализация бюджетного процеса"</t>
  </si>
  <si>
    <t>областной бюджет</t>
  </si>
  <si>
    <t>районный бюджет</t>
  </si>
  <si>
    <t>Отдельное мероприятие "Управление муниципальным долгом Оричевского района"</t>
  </si>
  <si>
    <t>Отдельное мероприятие "Выравнивание финансовых возможностей поселений Оричевского района по осуществлению органами местного самоуправления поселений полномочий по решению вопросов местного значения"</t>
  </si>
  <si>
    <t>Отдельное мероприятие "Предоставление межбюджетных трансфертов бюджетам поселений из районного бюджета"</t>
  </si>
  <si>
    <t xml:space="preserve">Всего по программе </t>
  </si>
  <si>
    <t>Всероссийские соревнования "Лыжня России"</t>
  </si>
  <si>
    <t>Открытое первенство района по баскетболу</t>
  </si>
  <si>
    <t>Открытое первенство по баскетболу г. Кирова</t>
  </si>
  <si>
    <t>Всероссийские соревнования по полиатлону</t>
  </si>
  <si>
    <t xml:space="preserve">Межрайонный турнир по волейболу среди мужских команд </t>
  </si>
  <si>
    <t>Межрайонный турнир по мини-футболу</t>
  </si>
  <si>
    <t>Зональный этап чемпионата Кировской области по мини-футболу</t>
  </si>
  <si>
    <t>Соревнования по мини футболу на приз О. Валенчука</t>
  </si>
  <si>
    <t>Областной туристический слет</t>
  </si>
  <si>
    <t>Подпрограмма "Организация досуга в клубных учреждениях"</t>
  </si>
  <si>
    <t>Подпрограмма "Организация музейного дела"</t>
  </si>
  <si>
    <t>Подпрограмма "Информационно-библиотечное обслуживание"</t>
  </si>
  <si>
    <t>Подпрограмма "Организация финансово-экономической работы в управлении культуры Оричевского района</t>
  </si>
  <si>
    <t>Подпрограмма "Обеспечение жизнедеятельности общеобразовательных учреждений Оричевского района"</t>
  </si>
  <si>
    <t>Подпрограмма "Дополнительное образование детей в учреждениях дополнительного образования, подведомственных управлению образования Оричевского района"</t>
  </si>
  <si>
    <t>Подпрограмма "Обеспечение государственных гарантий по содержанию и обучению детей-сирот и детей, оставшихся без попечения родителей, воспитанников учреждений для детей-сирот Оричевского района"</t>
  </si>
  <si>
    <t>Подпрограмма "Организация финансово-экономической работы управления образования Оричевского района Кировской области"</t>
  </si>
  <si>
    <t>Подпрограмма "Информационно-методическое обеспечение образовательного процесса Оричевского района"</t>
  </si>
  <si>
    <t xml:space="preserve">Подпрограмма "Функционирование управления образования Оричевского района" </t>
  </si>
  <si>
    <t>Мероприятия программы</t>
  </si>
  <si>
    <t>Подрограмма "Обеспечение жильем молодых семей в Оричевском районе на 2014-2016 годы"</t>
  </si>
  <si>
    <t>федеральный бюджет</t>
  </si>
  <si>
    <t>внебюджетные источники</t>
  </si>
  <si>
    <t>Содержание работников, осуществляющих деятельность по опеке и попечительству</t>
  </si>
  <si>
    <t>Оплата проезда автомобильным транспортом детей, оставшихся без попечения родителей и их сопровождающих</t>
  </si>
  <si>
    <t>Обеспечение жилыми помещениями детей-сирот и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</si>
  <si>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Начисление и выплата ежемесячных денежных выплат на детей, находящихся под опекой в приемной семье</t>
  </si>
  <si>
    <t>Начисление и выплата ежемесячного вознаграждения приемным родителям</t>
  </si>
  <si>
    <t>Обеспечение сохранности документов архивного фонда РФ и других архивных документов, находящихся в государственной собственности и хранящихся в архивном отделе администрации Оричевского района</t>
  </si>
  <si>
    <t>Обеспечение качественного формирования (комплектования) архивного отдела администрации Оричевского района документами архивного фонда РФ, а так же документами по личному составу ликвидированных и обанкротившихся организаций и предприятий</t>
  </si>
  <si>
    <t>Обеспечение учета документов архивного фондп РФ и других архивных документов</t>
  </si>
  <si>
    <t>Оказание пользователям архивной информации государственных услуг в сфере архивного дела</t>
  </si>
  <si>
    <t>Районный фестиваль ветеранов "За здоровый образх жизни"</t>
  </si>
  <si>
    <t>Участие сборной команды района в областном спортивном фестивале ветеранов "За здоровый образ жизни"</t>
  </si>
  <si>
    <t>Участие представителей общестенных объединений и организаций в областных, межрайонных и районных мероприятиях</t>
  </si>
  <si>
    <t>Проведение районных праздников</t>
  </si>
  <si>
    <t>Праздник для детей -первоклассников из малоимущих семей</t>
  </si>
  <si>
    <t>Обеспечение хозяйственной деятельности администрации района; обеспечение осуществления управленческих функций администрации Оричевского района; повышение качества муниципального управления</t>
  </si>
  <si>
    <t>Обеспечение сохранности и эксплуатации вверенного Оричевскому муниципальному казенному учреждению "ХТУ"</t>
  </si>
  <si>
    <t>Использование современных информационно-коммуникационных технологий в профессиональной деятельности главы администрации района, администрации района, отраслевых органов администрации района</t>
  </si>
  <si>
    <t>Источники финансирования</t>
  </si>
  <si>
    <t>Обеспечение открытости и доступности информации о деятельности органов местного самоуправления</t>
  </si>
  <si>
    <t>Формирование высококачественного кадрового состава муниципальной службы Оричевского района; повышение уровня подготовки лиц, замещающих должности муниципальной службы по основным вопросам деятельности; осуществление доплат к пенгсиям муниципальных служащих</t>
  </si>
  <si>
    <t>Осуществление мероприятий по противодействию коррупции в органах местного самоуправления</t>
  </si>
  <si>
    <t>Осуществление на основе заключенных соглашений, полномочий поселений района по градостроительной деятельности</t>
  </si>
  <si>
    <t>8</t>
  </si>
  <si>
    <t>Возмещение ущерба по судебным искам</t>
  </si>
  <si>
    <t>без финансирования</t>
  </si>
  <si>
    <t>Подпрограмма "Профилактика наркомании и злоупотребления психоактивными веществами на 2014-2016 годы"</t>
  </si>
  <si>
    <t>Подпрограмма "профилактика преступлений и правонарушений несовершеннолетних в Оричевском районе на 2014-2016 годы"</t>
  </si>
  <si>
    <t>Содержание автомобильных дорог общего пользования местного значения в летне-зимний период, вне границ населенных пунктов</t>
  </si>
  <si>
    <t>Паспортизация автомобильных дорог местного значения</t>
  </si>
  <si>
    <t>Подпрограмма" Повышение безопасности дорожного движения в Оричевском районе на 2014-2016 годы"</t>
  </si>
  <si>
    <t>Отдельное мероприятие "Государственная поддержка автомобильного транспорта"</t>
  </si>
  <si>
    <t>Подпрограмма "Реформирование и модернизация жилищно-коммунального комплекса Оричевского района на 2014-2016 годы"</t>
  </si>
  <si>
    <t>в том числе:</t>
  </si>
  <si>
    <t>прочие</t>
  </si>
  <si>
    <t>Запланировано средств на 2015 год, тыс. руб.</t>
  </si>
  <si>
    <t>Обеспечение деятельности администрации Оричевского района в целях исполнения полномочий по вопросам местного значения на 2014-2020 годы</t>
  </si>
  <si>
    <t>Открытое первенство Верхошижемского района по лыжным гонкам</t>
  </si>
  <si>
    <t>Чемпионат бласти по баскетболу среди мужских и женских команд</t>
  </si>
  <si>
    <t>Второй этап кубка Кировской области по полиатлону</t>
  </si>
  <si>
    <t xml:space="preserve">Муниципальный турнир по волейболу среди мужских команд </t>
  </si>
  <si>
    <t>5 районные зимние Олимпийские игры</t>
  </si>
  <si>
    <t>Областная спартакиада образовательных учреждений</t>
  </si>
  <si>
    <t>Чемпионат и кубок области среди мужских команд и первенство юношей по футболу</t>
  </si>
  <si>
    <t>Присвоение массовых спортивных разрядов и квалификаций судьям</t>
  </si>
  <si>
    <t>Первенство России по полиатлону</t>
  </si>
  <si>
    <t>Развитие культуры на 2014-2020 годы</t>
  </si>
  <si>
    <t>Подпрограмма "Функционирование управления культуры Оричевского района"</t>
  </si>
  <si>
    <t>Подпрограмма "Организация хозяйственно-технического обслуживания учреждений культуры"</t>
  </si>
  <si>
    <t>Развитие физической культуры и спорта в Оричевском районе на 2014-2020 годы</t>
  </si>
  <si>
    <t>Создание условий для функционирования единой дежурно-диспетчерской службы Оричевского района</t>
  </si>
  <si>
    <t>Обучение мерам пожарной безопасности, пропаганда в области пожарной безопасности, содействие распространению пожарно-технических знаний</t>
  </si>
  <si>
    <t>Обучение граждан действиям в случаях чрезвычайных ситуаций природного и техногенного характера</t>
  </si>
  <si>
    <t>Подготовка документов для выделения финансовых средств из резервного фонда администрации района</t>
  </si>
  <si>
    <t>Защита населения от болезней, общих для человека и животных, в части организации скотомогильников….</t>
  </si>
  <si>
    <t>Организация проведения мероприятий по предупреждению и ликвидации болезней животных….</t>
  </si>
  <si>
    <t>Гражданская защита и пожарная безопасность на 2014-2020 годы</t>
  </si>
  <si>
    <t>Развитие агропромышленного комплекса на 2014-2020 годы</t>
  </si>
  <si>
    <t>Субвенция на осуществление отдельных государственных полномочий по поддержке сх производства в части расходов на производство и реализацию сх продукции собств. производства</t>
  </si>
  <si>
    <t>Субвенция на осуществление отдельных государственных полномочий по поддержке сх производства в части расходов на выполнение управленческих функций омсу мо области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</si>
  <si>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</si>
  <si>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растениеводства….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</si>
  <si>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</si>
  <si>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</si>
  <si>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</si>
  <si>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Подпрограмма "Устойчивое развитие сельских территорий Оричевского района на 2015-2020 годы"</t>
  </si>
  <si>
    <t>Взаимодействие со СМИ</t>
  </si>
  <si>
    <t>Участие в областных грантовых конкурсах</t>
  </si>
  <si>
    <t>Художественная выставка</t>
  </si>
  <si>
    <t>Конкурс "Лидер года"</t>
  </si>
  <si>
    <t>Фестиваль "Молодо-не зелено"</t>
  </si>
  <si>
    <t>Фестиваль детского творчества</t>
  </si>
  <si>
    <t>Фотоконкурс</t>
  </si>
  <si>
    <t>Районный фестиваль военно-патриотической песни "Во славу отечества"</t>
  </si>
  <si>
    <t>9</t>
  </si>
  <si>
    <t>Смотр строя и песни, первенство военно-патриотических клубов</t>
  </si>
  <si>
    <t>10</t>
  </si>
  <si>
    <t>Игра "Зарница"</t>
  </si>
  <si>
    <t>11</t>
  </si>
  <si>
    <t>Районный день призывника</t>
  </si>
  <si>
    <t>12</t>
  </si>
  <si>
    <t>Районный конкурс "Крутые парни"</t>
  </si>
  <si>
    <t>13</t>
  </si>
  <si>
    <t>Всероссийская акция "Георгиевская ленточка"</t>
  </si>
  <si>
    <t>14</t>
  </si>
  <si>
    <t>Мероприятия, приуроченные к 70-летию победы</t>
  </si>
  <si>
    <t>15</t>
  </si>
  <si>
    <t>Спартакиада допризывной молодежи</t>
  </si>
  <si>
    <t>16</t>
  </si>
  <si>
    <t>Конкурс "Форпост"</t>
  </si>
  <si>
    <t>17</t>
  </si>
  <si>
    <t>День матери</t>
  </si>
  <si>
    <t>18</t>
  </si>
  <si>
    <t>День семьи</t>
  </si>
  <si>
    <t>19</t>
  </si>
  <si>
    <t>День защиты детей</t>
  </si>
  <si>
    <t>20</t>
  </si>
  <si>
    <t>21</t>
  </si>
  <si>
    <t>22</t>
  </si>
  <si>
    <t>23</t>
  </si>
  <si>
    <t>24</t>
  </si>
  <si>
    <t>25</t>
  </si>
  <si>
    <t>26</t>
  </si>
  <si>
    <t>27</t>
  </si>
  <si>
    <t>Межведомственная операция "Подросток"</t>
  </si>
  <si>
    <t>Работа клуба "Подросток"</t>
  </si>
  <si>
    <t>Районные зимние олимпийские игры</t>
  </si>
  <si>
    <t>Районный туристический слет</t>
  </si>
  <si>
    <t>Районный днетский фестиваль инвалидного спорта "Улыбка"</t>
  </si>
  <si>
    <t>День ребенка</t>
  </si>
  <si>
    <t>Акция "Я выбираю жизнь"</t>
  </si>
  <si>
    <t>28</t>
  </si>
  <si>
    <t>29</t>
  </si>
  <si>
    <t>30</t>
  </si>
  <si>
    <t>31</t>
  </si>
  <si>
    <t>32</t>
  </si>
  <si>
    <t>Елка у главы района для одаренных детей</t>
  </si>
  <si>
    <t>Встреча одаренных выпускников с главой района</t>
  </si>
  <si>
    <t>Организация работы Советов молодежи</t>
  </si>
  <si>
    <t>Добровольческие акции, приуроченные к значимым датам</t>
  </si>
  <si>
    <t>Всероссийская акция "Весенняя неделя добра"</t>
  </si>
  <si>
    <t>Конкурс социально-значимых мероприятий и проектов</t>
  </si>
  <si>
    <t>Развитие молодежной политики на 2014-2020 годы</t>
  </si>
  <si>
    <t>Поддержка и развитие малого и среднего предпринимательства на 2014-2020 годы</t>
  </si>
  <si>
    <t>Сотрудничество со средствами массовой информации</t>
  </si>
  <si>
    <t>Льготное кредитование СМП</t>
  </si>
  <si>
    <t>Организация и проведение семинаров, совещ., круглых столов….</t>
  </si>
  <si>
    <t>Развитие системы бизнес-центра</t>
  </si>
  <si>
    <t>Профилактика правонарушений в Оричевском районе на 2014-2020 годы</t>
  </si>
  <si>
    <t>Поощрение лучших дружинников района</t>
  </si>
  <si>
    <t>Смотр-конкурс "Нет наркотикам!"</t>
  </si>
  <si>
    <t>Реализация проекта НАРКОПОСТ</t>
  </si>
  <si>
    <t>Районный конкурс "Безопасное колесо"</t>
  </si>
  <si>
    <t xml:space="preserve">Содержание работников по делам несовершеннолетних и защите их прав </t>
  </si>
  <si>
    <t>Содействие развитию институтов гражданского общества и поддержка социально-ориентированных некоммерческих организаций на 2014-2020 годы</t>
  </si>
  <si>
    <t>Управление муниципальным имуществом Оричевского района на 2014-2020 годы</t>
  </si>
  <si>
    <t>Отопление пустующих помещений имущества казны, содержание имущества казны</t>
  </si>
  <si>
    <t>Расходы по содержанию, обслуживанию и ремонту муниципального имущества</t>
  </si>
  <si>
    <t>Проведение работ по оценке рын. стоимости мун имущества</t>
  </si>
  <si>
    <t>Постановка имущества на кадаствровый учет</t>
  </si>
  <si>
    <t>Публикация в СМИ извещений о продаже МИ</t>
  </si>
  <si>
    <t>Оплата транспортного налога за имущество казны</t>
  </si>
  <si>
    <t>Проведение работ по постановке ЗУ на кадастровый учет</t>
  </si>
  <si>
    <t>Проведение работ по оценке рыночной стоимости права аренды и права собственности ЗУ</t>
  </si>
  <si>
    <t>Публикация в СМИ извещений о предоставлении ЗУ</t>
  </si>
  <si>
    <t>Подпрограма "Завершение строительства многофункционального общественного здания в с. Адышево"</t>
  </si>
  <si>
    <t>Оплата стоимости технологического присоединения к эл. сетям</t>
  </si>
  <si>
    <t>Управление муниципальными финансами и регулирование межбюджетных отношений на 2014-2020 годы</t>
  </si>
  <si>
    <t>Развитие архивного дела на 2014-2020 годы</t>
  </si>
  <si>
    <t>Подпрограмма "Дошкольное образование в дошкольных образовательных учреждениях Оричнвского района"</t>
  </si>
  <si>
    <t>Развитие образования Оричевского района на 2014-2020 годы</t>
  </si>
  <si>
    <t>Мероприятия, посвященные празднования 70-летия победы в ВОВ</t>
  </si>
  <si>
    <t>Организация и содействие в работе районного общества инвалидов</t>
  </si>
  <si>
    <t>Оказание содействия в работе обществееной организации "Добровольная народная дружина Оричевского района"</t>
  </si>
  <si>
    <t>Переселение граждан Оричевского района из аварийного жилищного фонда на 2014-2020 годы</t>
  </si>
  <si>
    <t>Развитие транспортной инфраструктуры на 2014-2020 годы</t>
  </si>
  <si>
    <t>Разработка проектно-сметной и технической документации, технический надзор за выполнением работ</t>
  </si>
  <si>
    <t>Нанесение разметки на автомобильных дорогах общего пользования местного значения</t>
  </si>
  <si>
    <t>Ремонт автодороги Стрижи-Боровицкий карьер (Озерные) 4,6 км</t>
  </si>
  <si>
    <t>Подпрограмма "Предоставление гражданам субсидий на оплату жилья и коммунальных услуг"</t>
  </si>
  <si>
    <t>Начисление и выплата гражданам субсидий</t>
  </si>
  <si>
    <t>Содержание группы по предоставлению субсидий</t>
  </si>
  <si>
    <t>Подпрограмма "Капитальный ремонт жилищного фонда Оричевского района" в 2014-2016 годах</t>
  </si>
  <si>
    <t>Приобретение пластин для пластинчатого теплообменника на газовой котельной Левинцы</t>
  </si>
  <si>
    <t>Строительство распределительного газопровода в Оричевском районе</t>
  </si>
  <si>
    <t>Улучшение коммунальной и жилищной инфраструктуры Оричевского района на 2014-2020 годы</t>
  </si>
  <si>
    <t xml:space="preserve">объем финансирования из фб и об уменьшился, изменения в программу не внесены </t>
  </si>
  <si>
    <t>Мониторинг исполнения планов реализации муниципальных программ Оричевского района по итогам 9 месяцев 2015 г.</t>
  </si>
  <si>
    <t>Фактически израсходовано за 9 мес. 2015 года, тыс. руб.</t>
  </si>
  <si>
    <t>Предоставление грантов начинающим предпринимателям</t>
  </si>
  <si>
    <t>Предоставление субсидий СМП на возмещение затрат, связанных с приобретением оборудования в целях создания…</t>
  </si>
  <si>
    <t>Организация и проведение обучения, переподготовки и повышения квалификации лиц, желающих заниматься бизнесом, начинающих и действующих предпринимателей, руководителей и специалистов СМП</t>
  </si>
  <si>
    <t>Первенство Кировской области по полиатлону</t>
  </si>
  <si>
    <t>Районные спартакиады, соревнования и турниры</t>
  </si>
  <si>
    <t>Областная спартакиада допризывной молодежи</t>
  </si>
  <si>
    <t>Областные и зональные соревнования и турниры</t>
  </si>
  <si>
    <t>Ремонт тепловых сетей пгт Стрижи и изготовление ПСД</t>
  </si>
  <si>
    <t>Дислокация дорожных знаков и дорожной разметки</t>
  </si>
  <si>
    <t>Ремонт трубопереезда на автодороге Оричи-Зенгино-Быстрица</t>
  </si>
  <si>
    <t>Транспортные услуги при ремонте трубопереезда на автодороге Оричи-Зенгино-Быстрица</t>
  </si>
  <si>
    <t>Ремонт автомобильной дороги Стрижи-Быстрица (Торфяной)</t>
  </si>
  <si>
    <t>Дополнительные работы по ремонту автомобильных дорог</t>
  </si>
  <si>
    <t>Содержание автомобильных дорог общего пользования местного значения в летне-зимний период, вне границ населенных пунктов (за декабрь 2014 года)</t>
  </si>
  <si>
    <t>Работы по производству изысканий и разработке ПСД на реконструкцию автодороги в пгт Левинцы (дек.2014)</t>
  </si>
  <si>
    <t>Подпрограмма "Содержание и ремонт автомобильных дорог общего пользования местного значения Оричевского района Кировской области на 2014-2020 г."</t>
  </si>
  <si>
    <t>Субвенция на осуществление отдельных государственных полномочий по поддержке сх производства в части расходов на возмещение части затрат на уплату процентов по кредитам, полученным в российских кредитных организациях, займам, полученным в сельскохозяйственных потребительских кооперативах</t>
  </si>
  <si>
    <t>Аппарат администрации</t>
  </si>
  <si>
    <t>Финансовое обеспечение деятельности районных муниципальных учреждений</t>
  </si>
  <si>
    <t>Реализация мер социальной поддержки педагогов дополнительного образования</t>
  </si>
  <si>
    <t>Капитальный ремонт здания Оричевской музыкальной школы</t>
  </si>
  <si>
    <t>Районные мероприятия, посвященные праздничным и юбилейным датам и другие события, укрепление материально-технической базы учреждений культуры</t>
  </si>
  <si>
    <t>Капитильные вложения в объекты недвижимого имущества муниципальной собственности - строительство ЦКР в пгт Стрижи</t>
  </si>
  <si>
    <t>Субсидия на повышение заработной платы основного персонала</t>
  </si>
  <si>
    <t>Реализация мер социальной поддержки отдельных категорий специалистов в сфере культуры</t>
  </si>
  <si>
    <t>Информатизация финансово-экономической работы Управления культуры Оричевского района</t>
  </si>
  <si>
    <t>Руководство и управление в сфере установленных функций</t>
  </si>
  <si>
    <t>Комплектование книжных фондов библиотек муниципальных образований</t>
  </si>
  <si>
    <t>Мероприятия по выполнению предписаний надзорных органов</t>
  </si>
  <si>
    <t xml:space="preserve">За 9 месяцев 2015 года процент исполнения по муниципальным программам Оричевского района составил 64,2 %, в том числе по средствам районного бюджета - 65,85%.    По 13 муниципальным программам освоено более 60% запланированных средств 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</si>
</sst>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center" wrapText="1"/>
    </xf>
    <xf numFmtId="0" fontId="2" fillId="34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right" wrapText="1"/>
    </xf>
    <xf numFmtId="165" fontId="2" fillId="34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5" fontId="7" fillId="0" borderId="11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  <xf numFmtId="165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justify"/>
    </xf>
    <xf numFmtId="0" fontId="2" fillId="34" borderId="10" xfId="0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 wrapText="1"/>
    </xf>
    <xf numFmtId="0" fontId="1" fillId="34" borderId="10" xfId="0" applyFont="1" applyFill="1" applyBorder="1" applyAlignment="1">
      <alignment horizontal="left"/>
    </xf>
    <xf numFmtId="16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165" fontId="1" fillId="34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65" fontId="7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" fontId="4" fillId="0" borderId="11" xfId="0" applyNumberFormat="1" applyFont="1" applyBorder="1" applyAlignment="1">
      <alignment/>
    </xf>
    <xf numFmtId="0" fontId="4" fillId="0" borderId="13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2" fontId="4" fillId="34" borderId="11" xfId="0" applyNumberFormat="1" applyFont="1" applyFill="1" applyBorder="1" applyAlignment="1">
      <alignment/>
    </xf>
    <xf numFmtId="165" fontId="7" fillId="34" borderId="11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right" vertical="justify"/>
    </xf>
    <xf numFmtId="0" fontId="2" fillId="0" borderId="10" xfId="0" applyFont="1" applyBorder="1" applyAlignment="1">
      <alignment vertical="justify"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165" fontId="7" fillId="34" borderId="12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165" fontId="2" fillId="34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13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4" fillId="34" borderId="13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165" fontId="1" fillId="34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2" fontId="1" fillId="35" borderId="15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49" fillId="9" borderId="16" xfId="0" applyFont="1" applyFill="1" applyBorder="1" applyAlignment="1">
      <alignment horizontal="center" wrapText="1"/>
    </xf>
    <xf numFmtId="0" fontId="49" fillId="9" borderId="17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justify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justify"/>
    </xf>
    <xf numFmtId="49" fontId="3" fillId="0" borderId="14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2" fillId="9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2" fontId="2" fillId="9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49" fontId="3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93"/>
  <sheetViews>
    <sheetView tabSelected="1" zoomScalePageLayoutView="0" workbookViewId="0" topLeftCell="A1">
      <selection activeCell="A300" sqref="A300:G308"/>
    </sheetView>
  </sheetViews>
  <sheetFormatPr defaultColWidth="9.00390625" defaultRowHeight="12.75"/>
  <cols>
    <col min="1" max="1" width="7.125" style="0" customWidth="1"/>
    <col min="2" max="2" width="8.75390625" style="0" customWidth="1"/>
    <col min="3" max="3" width="43.125" style="0" customWidth="1"/>
    <col min="4" max="4" width="10.625" style="0" customWidth="1"/>
    <col min="5" max="5" width="12.00390625" style="0" customWidth="1"/>
    <col min="6" max="6" width="14.125" style="0" customWidth="1"/>
    <col min="7" max="7" width="13.00390625" style="0" customWidth="1"/>
    <col min="8" max="8" width="12.375" style="0" customWidth="1"/>
  </cols>
  <sheetData>
    <row r="3" spans="1:7" ht="12.75">
      <c r="A3" s="123" t="s">
        <v>215</v>
      </c>
      <c r="B3" s="123"/>
      <c r="C3" s="123"/>
      <c r="D3" s="123"/>
      <c r="E3" s="123"/>
      <c r="F3" s="123"/>
      <c r="G3" s="123"/>
    </row>
    <row r="4" spans="1:7" ht="12.75">
      <c r="A4" s="1"/>
      <c r="B4" s="1"/>
      <c r="C4" s="1"/>
      <c r="D4" s="1"/>
      <c r="E4" s="1"/>
      <c r="F4" s="1"/>
      <c r="G4" s="1"/>
    </row>
    <row r="5" spans="1:7" ht="51">
      <c r="A5" s="2" t="s">
        <v>0</v>
      </c>
      <c r="B5" s="124" t="s">
        <v>1</v>
      </c>
      <c r="C5" s="125"/>
      <c r="D5" s="2" t="s">
        <v>66</v>
      </c>
      <c r="E5" s="2" t="s">
        <v>83</v>
      </c>
      <c r="F5" s="2" t="s">
        <v>216</v>
      </c>
      <c r="G5" s="2" t="s">
        <v>2</v>
      </c>
    </row>
    <row r="6" spans="1:7" s="8" customFormat="1" ht="30.75" customHeight="1">
      <c r="A6" s="126">
        <v>1</v>
      </c>
      <c r="B6" s="127" t="s">
        <v>84</v>
      </c>
      <c r="C6" s="128"/>
      <c r="D6" s="128"/>
      <c r="E6" s="128"/>
      <c r="F6" s="128"/>
      <c r="G6" s="129"/>
    </row>
    <row r="7" spans="1:7" s="8" customFormat="1" ht="63.75">
      <c r="A7" s="126"/>
      <c r="B7" s="3" t="s">
        <v>3</v>
      </c>
      <c r="C7" s="30" t="s">
        <v>63</v>
      </c>
      <c r="D7" s="9" t="s">
        <v>21</v>
      </c>
      <c r="E7" s="4">
        <v>16871.3</v>
      </c>
      <c r="F7" s="30">
        <v>11354.4</v>
      </c>
      <c r="G7" s="80">
        <f>F7/E7</f>
        <v>0.6730008950110543</v>
      </c>
    </row>
    <row r="8" spans="1:7" s="8" customFormat="1" ht="38.25">
      <c r="A8" s="126"/>
      <c r="B8" s="3" t="s">
        <v>4</v>
      </c>
      <c r="C8" s="30" t="s">
        <v>64</v>
      </c>
      <c r="D8" s="9" t="s">
        <v>21</v>
      </c>
      <c r="E8" s="4">
        <v>5823.9</v>
      </c>
      <c r="F8" s="30">
        <v>4250.7</v>
      </c>
      <c r="G8" s="80">
        <f aca="true" t="shared" si="0" ref="G8:G15">F8/E8</f>
        <v>0.7298717354350178</v>
      </c>
    </row>
    <row r="9" spans="1:7" s="8" customFormat="1" ht="63.75">
      <c r="A9" s="126"/>
      <c r="B9" s="3" t="s">
        <v>5</v>
      </c>
      <c r="C9" s="30" t="s">
        <v>65</v>
      </c>
      <c r="D9" s="9" t="s">
        <v>21</v>
      </c>
      <c r="E9" s="4">
        <v>20</v>
      </c>
      <c r="F9" s="30">
        <v>6.5</v>
      </c>
      <c r="G9" s="80">
        <f t="shared" si="0"/>
        <v>0.325</v>
      </c>
    </row>
    <row r="10" spans="1:7" s="8" customFormat="1" ht="38.25">
      <c r="A10" s="126"/>
      <c r="B10" s="3" t="s">
        <v>6</v>
      </c>
      <c r="C10" s="30" t="s">
        <v>67</v>
      </c>
      <c r="D10" s="9" t="s">
        <v>21</v>
      </c>
      <c r="E10" s="4"/>
      <c r="F10" s="30"/>
      <c r="G10" s="80" t="s">
        <v>73</v>
      </c>
    </row>
    <row r="11" spans="1:7" s="8" customFormat="1" ht="78.75" customHeight="1">
      <c r="A11" s="126"/>
      <c r="B11" s="3" t="s">
        <v>7</v>
      </c>
      <c r="C11" s="30" t="s">
        <v>68</v>
      </c>
      <c r="D11" s="9" t="s">
        <v>21</v>
      </c>
      <c r="E11" s="4"/>
      <c r="F11" s="30"/>
      <c r="G11" s="80" t="s">
        <v>73</v>
      </c>
    </row>
    <row r="12" spans="1:7" s="8" customFormat="1" ht="24.75" customHeight="1">
      <c r="A12" s="126"/>
      <c r="B12" s="3" t="s">
        <v>8</v>
      </c>
      <c r="C12" s="30" t="s">
        <v>69</v>
      </c>
      <c r="D12" s="9" t="s">
        <v>21</v>
      </c>
      <c r="E12" s="4"/>
      <c r="F12" s="4"/>
      <c r="G12" s="80" t="s">
        <v>73</v>
      </c>
    </row>
    <row r="13" spans="1:7" s="8" customFormat="1" ht="38.25" customHeight="1">
      <c r="A13" s="126"/>
      <c r="B13" s="3" t="s">
        <v>14</v>
      </c>
      <c r="C13" s="30" t="s">
        <v>70</v>
      </c>
      <c r="D13" s="9" t="s">
        <v>21</v>
      </c>
      <c r="E13" s="30">
        <v>77.4</v>
      </c>
      <c r="F13" s="30">
        <v>52.8</v>
      </c>
      <c r="G13" s="80">
        <f t="shared" si="0"/>
        <v>0.6821705426356588</v>
      </c>
    </row>
    <row r="14" spans="1:7" s="8" customFormat="1" ht="21" customHeight="1">
      <c r="A14" s="126"/>
      <c r="B14" s="3" t="s">
        <v>71</v>
      </c>
      <c r="C14" s="30" t="s">
        <v>72</v>
      </c>
      <c r="D14" s="9" t="s">
        <v>21</v>
      </c>
      <c r="E14" s="30">
        <v>719.6</v>
      </c>
      <c r="F14" s="30">
        <v>688.072</v>
      </c>
      <c r="G14" s="80">
        <f t="shared" si="0"/>
        <v>0.9561867704280156</v>
      </c>
    </row>
    <row r="15" spans="1:7" s="8" customFormat="1" ht="24" customHeight="1">
      <c r="A15" s="126"/>
      <c r="B15" s="81"/>
      <c r="C15" s="64" t="s">
        <v>25</v>
      </c>
      <c r="D15" s="63" t="s">
        <v>21</v>
      </c>
      <c r="E15" s="64">
        <f>SUM(E7:E14)</f>
        <v>23512.199999999997</v>
      </c>
      <c r="F15" s="64">
        <f>SUM(F7:F14)</f>
        <v>16352.471999999998</v>
      </c>
      <c r="G15" s="82">
        <f t="shared" si="0"/>
        <v>0.6954888100645622</v>
      </c>
    </row>
    <row r="16" spans="1:7" s="8" customFormat="1" ht="12.75">
      <c r="A16" s="83"/>
      <c r="B16" s="103" t="s">
        <v>15</v>
      </c>
      <c r="C16" s="104"/>
      <c r="D16" s="84"/>
      <c r="E16" s="85">
        <f>SUM(E15)</f>
        <v>23512.199999999997</v>
      </c>
      <c r="F16" s="85">
        <f>SUM(F15)</f>
        <v>16352.471999999998</v>
      </c>
      <c r="G16" s="86">
        <f>F16/E16*100</f>
        <v>69.54888100645621</v>
      </c>
    </row>
    <row r="17" spans="1:7" s="8" customFormat="1" ht="18" customHeight="1">
      <c r="A17" s="126">
        <v>2</v>
      </c>
      <c r="B17" s="127" t="s">
        <v>198</v>
      </c>
      <c r="C17" s="128"/>
      <c r="D17" s="128"/>
      <c r="E17" s="128"/>
      <c r="F17" s="128"/>
      <c r="G17" s="129"/>
    </row>
    <row r="18" spans="1:7" s="8" customFormat="1" ht="21.75" customHeight="1">
      <c r="A18" s="126"/>
      <c r="B18" s="3" t="s">
        <v>3</v>
      </c>
      <c r="C18" s="5" t="s">
        <v>197</v>
      </c>
      <c r="D18" s="9" t="s">
        <v>20</v>
      </c>
      <c r="E18" s="4">
        <v>33388.9</v>
      </c>
      <c r="F18" s="4">
        <v>27205.6</v>
      </c>
      <c r="G18" s="80">
        <f>F18/E18</f>
        <v>0.8148097122097463</v>
      </c>
    </row>
    <row r="19" spans="1:7" s="8" customFormat="1" ht="21" customHeight="1">
      <c r="A19" s="126"/>
      <c r="B19" s="3"/>
      <c r="C19" s="5"/>
      <c r="D19" s="9" t="s">
        <v>21</v>
      </c>
      <c r="E19" s="4">
        <v>58842.2</v>
      </c>
      <c r="F19" s="4">
        <v>38831</v>
      </c>
      <c r="G19" s="80">
        <f aca="true" t="shared" si="1" ref="G19:G33">F19/E19</f>
        <v>0.6599175421721146</v>
      </c>
    </row>
    <row r="20" spans="1:7" s="8" customFormat="1" ht="21.75" customHeight="1">
      <c r="A20" s="126"/>
      <c r="B20" s="3" t="s">
        <v>4</v>
      </c>
      <c r="C20" s="5" t="s">
        <v>39</v>
      </c>
      <c r="D20" s="9" t="s">
        <v>20</v>
      </c>
      <c r="E20" s="4">
        <v>96628.4</v>
      </c>
      <c r="F20" s="4">
        <v>81114.3</v>
      </c>
      <c r="G20" s="80">
        <f t="shared" si="1"/>
        <v>0.8394457530084324</v>
      </c>
    </row>
    <row r="21" spans="1:7" s="8" customFormat="1" ht="20.25" customHeight="1">
      <c r="A21" s="126"/>
      <c r="B21" s="3"/>
      <c r="C21" s="5"/>
      <c r="D21" s="9" t="s">
        <v>21</v>
      </c>
      <c r="E21" s="4">
        <v>31036.4</v>
      </c>
      <c r="F21" s="4">
        <v>21699</v>
      </c>
      <c r="G21" s="80">
        <f t="shared" si="1"/>
        <v>0.699146808263845</v>
      </c>
    </row>
    <row r="22" spans="1:7" s="8" customFormat="1" ht="45.75" customHeight="1">
      <c r="A22" s="126"/>
      <c r="B22" s="3" t="s">
        <v>5</v>
      </c>
      <c r="C22" s="5" t="s">
        <v>40</v>
      </c>
      <c r="D22" s="9" t="s">
        <v>20</v>
      </c>
      <c r="E22" s="4">
        <v>495.7</v>
      </c>
      <c r="F22" s="4">
        <v>444.3</v>
      </c>
      <c r="G22" s="80">
        <f t="shared" si="1"/>
        <v>0.896308250958241</v>
      </c>
    </row>
    <row r="23" spans="1:7" s="8" customFormat="1" ht="21" customHeight="1">
      <c r="A23" s="126"/>
      <c r="B23" s="3"/>
      <c r="C23" s="5"/>
      <c r="D23" s="9" t="s">
        <v>21</v>
      </c>
      <c r="E23" s="4">
        <v>11896</v>
      </c>
      <c r="F23" s="4">
        <v>8662.9</v>
      </c>
      <c r="G23" s="80">
        <f t="shared" si="1"/>
        <v>0.728219569603228</v>
      </c>
    </row>
    <row r="24" spans="1:7" s="8" customFormat="1" ht="46.5" customHeight="1">
      <c r="A24" s="126"/>
      <c r="B24" s="3" t="s">
        <v>6</v>
      </c>
      <c r="C24" s="5" t="s">
        <v>41</v>
      </c>
      <c r="D24" s="9" t="s">
        <v>20</v>
      </c>
      <c r="E24" s="4">
        <v>23449</v>
      </c>
      <c r="F24" s="4">
        <v>17513.8</v>
      </c>
      <c r="G24" s="80">
        <f t="shared" si="1"/>
        <v>0.7468889931340356</v>
      </c>
    </row>
    <row r="25" spans="1:7" s="8" customFormat="1" ht="18" customHeight="1">
      <c r="A25" s="126"/>
      <c r="B25" s="3"/>
      <c r="C25" s="5"/>
      <c r="D25" s="9" t="s">
        <v>21</v>
      </c>
      <c r="E25" s="4">
        <v>174.5</v>
      </c>
      <c r="F25" s="4">
        <v>174.5</v>
      </c>
      <c r="G25" s="80">
        <f t="shared" si="1"/>
        <v>1</v>
      </c>
    </row>
    <row r="26" spans="1:7" s="8" customFormat="1" ht="32.25" customHeight="1">
      <c r="A26" s="126"/>
      <c r="B26" s="3" t="s">
        <v>7</v>
      </c>
      <c r="C26" s="5" t="s">
        <v>42</v>
      </c>
      <c r="D26" s="9" t="s">
        <v>20</v>
      </c>
      <c r="E26" s="4"/>
      <c r="F26" s="4"/>
      <c r="G26" s="80" t="e">
        <f t="shared" si="1"/>
        <v>#DIV/0!</v>
      </c>
    </row>
    <row r="27" spans="1:7" s="8" customFormat="1" ht="18" customHeight="1">
      <c r="A27" s="126"/>
      <c r="B27" s="3"/>
      <c r="C27" s="5"/>
      <c r="D27" s="9" t="s">
        <v>21</v>
      </c>
      <c r="E27" s="4">
        <v>6972.5</v>
      </c>
      <c r="F27" s="4">
        <v>5139.7</v>
      </c>
      <c r="G27" s="80">
        <f t="shared" si="1"/>
        <v>0.7371387594119756</v>
      </c>
    </row>
    <row r="28" spans="1:7" s="8" customFormat="1" ht="23.25" customHeight="1">
      <c r="A28" s="126"/>
      <c r="B28" s="3" t="s">
        <v>8</v>
      </c>
      <c r="C28" s="5" t="s">
        <v>43</v>
      </c>
      <c r="D28" s="9" t="s">
        <v>20</v>
      </c>
      <c r="E28" s="4"/>
      <c r="F28" s="4"/>
      <c r="G28" s="80" t="e">
        <f t="shared" si="1"/>
        <v>#DIV/0!</v>
      </c>
    </row>
    <row r="29" spans="1:7" s="8" customFormat="1" ht="18" customHeight="1">
      <c r="A29" s="126"/>
      <c r="B29" s="3"/>
      <c r="C29" s="5"/>
      <c r="D29" s="9" t="s">
        <v>21</v>
      </c>
      <c r="E29" s="4">
        <v>1134.9</v>
      </c>
      <c r="F29" s="4">
        <v>821.8</v>
      </c>
      <c r="G29" s="80">
        <f t="shared" si="1"/>
        <v>0.724116662260992</v>
      </c>
    </row>
    <row r="30" spans="1:7" s="8" customFormat="1" ht="22.5">
      <c r="A30" s="126"/>
      <c r="B30" s="3" t="s">
        <v>14</v>
      </c>
      <c r="C30" s="5" t="s">
        <v>44</v>
      </c>
      <c r="D30" s="9" t="s">
        <v>20</v>
      </c>
      <c r="E30" s="4">
        <v>7322</v>
      </c>
      <c r="F30" s="4">
        <v>5786.2</v>
      </c>
      <c r="G30" s="80">
        <f t="shared" si="1"/>
        <v>0.7902485659655831</v>
      </c>
    </row>
    <row r="31" spans="1:7" s="8" customFormat="1" ht="22.5">
      <c r="A31" s="126"/>
      <c r="B31" s="3"/>
      <c r="C31" s="5"/>
      <c r="D31" s="9" t="s">
        <v>21</v>
      </c>
      <c r="E31" s="4">
        <v>1453.5</v>
      </c>
      <c r="F31" s="4">
        <v>1259.7</v>
      </c>
      <c r="G31" s="80">
        <f t="shared" si="1"/>
        <v>0.8666666666666667</v>
      </c>
    </row>
    <row r="32" spans="1:7" s="8" customFormat="1" ht="22.5">
      <c r="A32" s="126"/>
      <c r="B32" s="81"/>
      <c r="C32" s="72" t="s">
        <v>25</v>
      </c>
      <c r="D32" s="63" t="s">
        <v>20</v>
      </c>
      <c r="E32" s="64">
        <f>E18+E20+E22+E24+E26+E28+E30</f>
        <v>161284</v>
      </c>
      <c r="F32" s="64">
        <f>F18+F20+F22+F24+F26+F28+F30</f>
        <v>132064.2</v>
      </c>
      <c r="G32" s="82">
        <f t="shared" si="1"/>
        <v>0.8188301381414153</v>
      </c>
    </row>
    <row r="33" spans="1:7" s="8" customFormat="1" ht="22.5">
      <c r="A33" s="126"/>
      <c r="B33" s="81"/>
      <c r="C33" s="57"/>
      <c r="D33" s="63" t="s">
        <v>21</v>
      </c>
      <c r="E33" s="64">
        <f>E19+E21+E23+E25+E27+E29+E31</f>
        <v>111510</v>
      </c>
      <c r="F33" s="64">
        <f>F19+F21+F23+F25+F27+F29+F31</f>
        <v>76588.59999999999</v>
      </c>
      <c r="G33" s="82">
        <f t="shared" si="1"/>
        <v>0.6868316742893014</v>
      </c>
    </row>
    <row r="34" spans="1:7" s="8" customFormat="1" ht="12.75">
      <c r="A34" s="83"/>
      <c r="B34" s="103" t="s">
        <v>15</v>
      </c>
      <c r="C34" s="104"/>
      <c r="D34" s="84"/>
      <c r="E34" s="84">
        <f>SUM(E32:E33)</f>
        <v>272794</v>
      </c>
      <c r="F34" s="84">
        <f>SUM(F32:F33)</f>
        <v>208652.8</v>
      </c>
      <c r="G34" s="86">
        <f>F34/E34*100</f>
        <v>76.48731277080873</v>
      </c>
    </row>
    <row r="35" spans="1:7" s="10" customFormat="1" ht="20.25" customHeight="1">
      <c r="A35" s="126">
        <v>3</v>
      </c>
      <c r="B35" s="127" t="s">
        <v>170</v>
      </c>
      <c r="C35" s="128"/>
      <c r="D35" s="128"/>
      <c r="E35" s="128"/>
      <c r="F35" s="128"/>
      <c r="G35" s="129"/>
    </row>
    <row r="36" spans="1:7" s="10" customFormat="1" ht="20.25" customHeight="1">
      <c r="A36" s="126"/>
      <c r="B36" s="3" t="s">
        <v>3</v>
      </c>
      <c r="C36" s="5" t="s">
        <v>114</v>
      </c>
      <c r="D36" s="9" t="s">
        <v>21</v>
      </c>
      <c r="E36" s="4">
        <v>1.5</v>
      </c>
      <c r="F36" s="4">
        <v>0</v>
      </c>
      <c r="G36" s="80">
        <f>F36/E36</f>
        <v>0</v>
      </c>
    </row>
    <row r="37" spans="1:7" s="10" customFormat="1" ht="20.25" customHeight="1">
      <c r="A37" s="126"/>
      <c r="B37" s="3" t="s">
        <v>4</v>
      </c>
      <c r="C37" s="5" t="s">
        <v>115</v>
      </c>
      <c r="D37" s="9" t="s">
        <v>21</v>
      </c>
      <c r="E37" s="4">
        <v>1.5</v>
      </c>
      <c r="F37" s="4">
        <v>0</v>
      </c>
      <c r="G37" s="80">
        <f aca="true" t="shared" si="2" ref="G37:G67">F37/E37</f>
        <v>0</v>
      </c>
    </row>
    <row r="38" spans="1:7" s="10" customFormat="1" ht="20.25" customHeight="1">
      <c r="A38" s="126"/>
      <c r="B38" s="3" t="s">
        <v>5</v>
      </c>
      <c r="C38" s="5" t="s">
        <v>116</v>
      </c>
      <c r="D38" s="9" t="s">
        <v>21</v>
      </c>
      <c r="E38" s="4">
        <v>1</v>
      </c>
      <c r="F38" s="4">
        <v>1</v>
      </c>
      <c r="G38" s="80">
        <f t="shared" si="2"/>
        <v>1</v>
      </c>
    </row>
    <row r="39" spans="1:7" s="10" customFormat="1" ht="20.25" customHeight="1">
      <c r="A39" s="126"/>
      <c r="B39" s="3" t="s">
        <v>6</v>
      </c>
      <c r="C39" s="5" t="s">
        <v>117</v>
      </c>
      <c r="D39" s="9" t="s">
        <v>21</v>
      </c>
      <c r="E39" s="4">
        <v>1.5</v>
      </c>
      <c r="F39" s="4">
        <v>1.5</v>
      </c>
      <c r="G39" s="80">
        <f t="shared" si="2"/>
        <v>1</v>
      </c>
    </row>
    <row r="40" spans="1:7" s="10" customFormat="1" ht="20.25" customHeight="1">
      <c r="A40" s="126"/>
      <c r="B40" s="3" t="s">
        <v>7</v>
      </c>
      <c r="C40" s="5" t="s">
        <v>118</v>
      </c>
      <c r="D40" s="9" t="s">
        <v>21</v>
      </c>
      <c r="E40" s="4">
        <v>2</v>
      </c>
      <c r="F40" s="4">
        <v>0</v>
      </c>
      <c r="G40" s="80">
        <f t="shared" si="2"/>
        <v>0</v>
      </c>
    </row>
    <row r="41" spans="1:7" s="10" customFormat="1" ht="20.25" customHeight="1">
      <c r="A41" s="126"/>
      <c r="B41" s="3" t="s">
        <v>8</v>
      </c>
      <c r="C41" s="5" t="s">
        <v>119</v>
      </c>
      <c r="D41" s="9" t="s">
        <v>21</v>
      </c>
      <c r="E41" s="4">
        <v>1</v>
      </c>
      <c r="F41" s="4">
        <v>1</v>
      </c>
      <c r="G41" s="80">
        <f t="shared" si="2"/>
        <v>1</v>
      </c>
    </row>
    <row r="42" spans="1:7" s="10" customFormat="1" ht="20.25" customHeight="1">
      <c r="A42" s="126"/>
      <c r="B42" s="3" t="s">
        <v>14</v>
      </c>
      <c r="C42" s="5" t="s">
        <v>120</v>
      </c>
      <c r="D42" s="9" t="s">
        <v>21</v>
      </c>
      <c r="E42" s="4">
        <v>1</v>
      </c>
      <c r="F42" s="4">
        <v>1</v>
      </c>
      <c r="G42" s="80">
        <f t="shared" si="2"/>
        <v>1</v>
      </c>
    </row>
    <row r="43" spans="1:7" s="10" customFormat="1" ht="20.25" customHeight="1">
      <c r="A43" s="126"/>
      <c r="B43" s="3" t="s">
        <v>71</v>
      </c>
      <c r="C43" s="5" t="s">
        <v>121</v>
      </c>
      <c r="D43" s="9" t="s">
        <v>21</v>
      </c>
      <c r="E43" s="4">
        <v>1</v>
      </c>
      <c r="F43" s="4">
        <v>1</v>
      </c>
      <c r="G43" s="80">
        <f t="shared" si="2"/>
        <v>1</v>
      </c>
    </row>
    <row r="44" spans="1:7" s="10" customFormat="1" ht="20.25" customHeight="1">
      <c r="A44" s="126"/>
      <c r="B44" s="3" t="s">
        <v>122</v>
      </c>
      <c r="C44" s="5" t="s">
        <v>123</v>
      </c>
      <c r="D44" s="9" t="s">
        <v>21</v>
      </c>
      <c r="E44" s="4">
        <v>2.5</v>
      </c>
      <c r="F44" s="4">
        <v>2.5</v>
      </c>
      <c r="G44" s="80">
        <f t="shared" si="2"/>
        <v>1</v>
      </c>
    </row>
    <row r="45" spans="1:7" s="10" customFormat="1" ht="20.25" customHeight="1">
      <c r="A45" s="126"/>
      <c r="B45" s="3" t="s">
        <v>124</v>
      </c>
      <c r="C45" s="5" t="s">
        <v>125</v>
      </c>
      <c r="D45" s="9" t="s">
        <v>21</v>
      </c>
      <c r="E45" s="4">
        <v>1.5</v>
      </c>
      <c r="F45" s="4">
        <v>0</v>
      </c>
      <c r="G45" s="80">
        <f t="shared" si="2"/>
        <v>0</v>
      </c>
    </row>
    <row r="46" spans="1:7" s="10" customFormat="1" ht="20.25" customHeight="1">
      <c r="A46" s="126"/>
      <c r="B46" s="3" t="s">
        <v>126</v>
      </c>
      <c r="C46" s="5" t="s">
        <v>127</v>
      </c>
      <c r="D46" s="9" t="s">
        <v>21</v>
      </c>
      <c r="E46" s="4">
        <v>3</v>
      </c>
      <c r="F46" s="4">
        <v>3</v>
      </c>
      <c r="G46" s="80">
        <f t="shared" si="2"/>
        <v>1</v>
      </c>
    </row>
    <row r="47" spans="1:7" s="10" customFormat="1" ht="20.25" customHeight="1">
      <c r="A47" s="126"/>
      <c r="B47" s="3" t="s">
        <v>128</v>
      </c>
      <c r="C47" s="5" t="s">
        <v>129</v>
      </c>
      <c r="D47" s="9" t="s">
        <v>21</v>
      </c>
      <c r="E47" s="4">
        <v>1</v>
      </c>
      <c r="F47" s="4">
        <v>1</v>
      </c>
      <c r="G47" s="80">
        <f t="shared" si="2"/>
        <v>1</v>
      </c>
    </row>
    <row r="48" spans="1:7" s="10" customFormat="1" ht="20.25" customHeight="1">
      <c r="A48" s="126"/>
      <c r="B48" s="3" t="s">
        <v>130</v>
      </c>
      <c r="C48" s="5" t="s">
        <v>131</v>
      </c>
      <c r="D48" s="9" t="s">
        <v>21</v>
      </c>
      <c r="E48" s="4">
        <v>1</v>
      </c>
      <c r="F48" s="4">
        <v>1</v>
      </c>
      <c r="G48" s="80">
        <f t="shared" si="2"/>
        <v>1</v>
      </c>
    </row>
    <row r="49" spans="1:7" s="10" customFormat="1" ht="20.25" customHeight="1">
      <c r="A49" s="126"/>
      <c r="B49" s="3" t="s">
        <v>132</v>
      </c>
      <c r="C49" s="5" t="s">
        <v>133</v>
      </c>
      <c r="D49" s="9" t="s">
        <v>21</v>
      </c>
      <c r="E49" s="4">
        <v>2</v>
      </c>
      <c r="F49" s="4">
        <v>2</v>
      </c>
      <c r="G49" s="80">
        <f t="shared" si="2"/>
        <v>1</v>
      </c>
    </row>
    <row r="50" spans="1:7" s="10" customFormat="1" ht="20.25" customHeight="1">
      <c r="A50" s="126"/>
      <c r="B50" s="3" t="s">
        <v>134</v>
      </c>
      <c r="C50" s="5" t="s">
        <v>135</v>
      </c>
      <c r="D50" s="9" t="s">
        <v>21</v>
      </c>
      <c r="E50" s="4">
        <v>0</v>
      </c>
      <c r="F50" s="4">
        <v>0</v>
      </c>
      <c r="G50" s="80" t="e">
        <f t="shared" si="2"/>
        <v>#DIV/0!</v>
      </c>
    </row>
    <row r="51" spans="1:7" s="10" customFormat="1" ht="20.25" customHeight="1">
      <c r="A51" s="126"/>
      <c r="B51" s="3" t="s">
        <v>136</v>
      </c>
      <c r="C51" s="5" t="s">
        <v>137</v>
      </c>
      <c r="D51" s="9" t="s">
        <v>21</v>
      </c>
      <c r="E51" s="4">
        <v>1.5</v>
      </c>
      <c r="F51" s="4">
        <v>0</v>
      </c>
      <c r="G51" s="80">
        <f t="shared" si="2"/>
        <v>0</v>
      </c>
    </row>
    <row r="52" spans="1:7" s="10" customFormat="1" ht="20.25" customHeight="1">
      <c r="A52" s="126"/>
      <c r="B52" s="3" t="s">
        <v>138</v>
      </c>
      <c r="C52" s="5" t="s">
        <v>139</v>
      </c>
      <c r="D52" s="9" t="s">
        <v>21</v>
      </c>
      <c r="E52" s="4">
        <v>1</v>
      </c>
      <c r="F52" s="4">
        <v>0</v>
      </c>
      <c r="G52" s="80">
        <f>F52/E52</f>
        <v>0</v>
      </c>
    </row>
    <row r="53" spans="1:7" s="10" customFormat="1" ht="20.25" customHeight="1">
      <c r="A53" s="126"/>
      <c r="B53" s="3" t="s">
        <v>140</v>
      </c>
      <c r="C53" s="5" t="s">
        <v>141</v>
      </c>
      <c r="D53" s="9" t="s">
        <v>21</v>
      </c>
      <c r="E53" s="4">
        <v>1</v>
      </c>
      <c r="F53" s="4">
        <v>1</v>
      </c>
      <c r="G53" s="80">
        <f t="shared" si="2"/>
        <v>1</v>
      </c>
    </row>
    <row r="54" spans="1:7" s="10" customFormat="1" ht="20.25" customHeight="1">
      <c r="A54" s="126"/>
      <c r="B54" s="3" t="s">
        <v>142</v>
      </c>
      <c r="C54" s="5" t="s">
        <v>143</v>
      </c>
      <c r="D54" s="9" t="s">
        <v>21</v>
      </c>
      <c r="E54" s="4">
        <v>1</v>
      </c>
      <c r="F54" s="4">
        <v>1</v>
      </c>
      <c r="G54" s="80">
        <f t="shared" si="2"/>
        <v>1</v>
      </c>
    </row>
    <row r="55" spans="1:7" s="10" customFormat="1" ht="20.25" customHeight="1">
      <c r="A55" s="126"/>
      <c r="B55" s="3" t="s">
        <v>144</v>
      </c>
      <c r="C55" s="5" t="s">
        <v>152</v>
      </c>
      <c r="D55" s="9" t="s">
        <v>21</v>
      </c>
      <c r="E55" s="4"/>
      <c r="F55" s="4"/>
      <c r="G55" s="80" t="e">
        <f t="shared" si="2"/>
        <v>#DIV/0!</v>
      </c>
    </row>
    <row r="56" spans="1:7" s="10" customFormat="1" ht="20.25" customHeight="1">
      <c r="A56" s="126"/>
      <c r="B56" s="3" t="s">
        <v>145</v>
      </c>
      <c r="C56" s="5" t="s">
        <v>153</v>
      </c>
      <c r="D56" s="9" t="s">
        <v>21</v>
      </c>
      <c r="E56" s="4">
        <v>2</v>
      </c>
      <c r="F56" s="4">
        <v>2</v>
      </c>
      <c r="G56" s="80">
        <f t="shared" si="2"/>
        <v>1</v>
      </c>
    </row>
    <row r="57" spans="1:7" s="10" customFormat="1" ht="20.25" customHeight="1">
      <c r="A57" s="126"/>
      <c r="B57" s="3" t="s">
        <v>146</v>
      </c>
      <c r="C57" s="5" t="s">
        <v>154</v>
      </c>
      <c r="D57" s="9" t="s">
        <v>21</v>
      </c>
      <c r="E57" s="4">
        <v>1</v>
      </c>
      <c r="F57" s="4">
        <v>1</v>
      </c>
      <c r="G57" s="80">
        <f t="shared" si="2"/>
        <v>1</v>
      </c>
    </row>
    <row r="58" spans="1:7" s="10" customFormat="1" ht="20.25" customHeight="1">
      <c r="A58" s="126"/>
      <c r="B58" s="3" t="s">
        <v>147</v>
      </c>
      <c r="C58" s="5" t="s">
        <v>155</v>
      </c>
      <c r="D58" s="9" t="s">
        <v>21</v>
      </c>
      <c r="E58" s="4">
        <v>2.5</v>
      </c>
      <c r="F58" s="4">
        <v>2.5</v>
      </c>
      <c r="G58" s="80">
        <f t="shared" si="2"/>
        <v>1</v>
      </c>
    </row>
    <row r="59" spans="1:7" s="10" customFormat="1" ht="20.25" customHeight="1">
      <c r="A59" s="126"/>
      <c r="B59" s="3" t="s">
        <v>148</v>
      </c>
      <c r="C59" s="5" t="s">
        <v>156</v>
      </c>
      <c r="D59" s="9" t="s">
        <v>21</v>
      </c>
      <c r="E59" s="4">
        <v>1.5</v>
      </c>
      <c r="F59" s="4">
        <v>1.5</v>
      </c>
      <c r="G59" s="80">
        <f t="shared" si="2"/>
        <v>1</v>
      </c>
    </row>
    <row r="60" spans="1:7" s="10" customFormat="1" ht="20.25" customHeight="1">
      <c r="A60" s="126"/>
      <c r="B60" s="3" t="s">
        <v>149</v>
      </c>
      <c r="C60" s="5" t="s">
        <v>157</v>
      </c>
      <c r="D60" s="9" t="s">
        <v>21</v>
      </c>
      <c r="E60" s="4">
        <v>1</v>
      </c>
      <c r="F60" s="4">
        <v>0</v>
      </c>
      <c r="G60" s="80">
        <f t="shared" si="2"/>
        <v>0</v>
      </c>
    </row>
    <row r="61" spans="1:7" s="10" customFormat="1" ht="20.25" customHeight="1">
      <c r="A61" s="126"/>
      <c r="B61" s="3" t="s">
        <v>150</v>
      </c>
      <c r="C61" s="5" t="s">
        <v>158</v>
      </c>
      <c r="D61" s="9" t="s">
        <v>21</v>
      </c>
      <c r="E61" s="4"/>
      <c r="F61" s="4"/>
      <c r="G61" s="80" t="e">
        <f t="shared" si="2"/>
        <v>#DIV/0!</v>
      </c>
    </row>
    <row r="62" spans="1:7" s="10" customFormat="1" ht="20.25" customHeight="1">
      <c r="A62" s="126"/>
      <c r="B62" s="3" t="s">
        <v>151</v>
      </c>
      <c r="C62" s="5" t="s">
        <v>164</v>
      </c>
      <c r="D62" s="9" t="s">
        <v>21</v>
      </c>
      <c r="E62" s="4">
        <v>12</v>
      </c>
      <c r="F62" s="4">
        <v>0</v>
      </c>
      <c r="G62" s="80">
        <f t="shared" si="2"/>
        <v>0</v>
      </c>
    </row>
    <row r="63" spans="1:7" s="10" customFormat="1" ht="20.25" customHeight="1">
      <c r="A63" s="126"/>
      <c r="B63" s="3" t="s">
        <v>159</v>
      </c>
      <c r="C63" s="5" t="s">
        <v>165</v>
      </c>
      <c r="D63" s="9" t="s">
        <v>21</v>
      </c>
      <c r="E63" s="4">
        <v>1</v>
      </c>
      <c r="F63" s="4">
        <v>1</v>
      </c>
      <c r="G63" s="80">
        <f t="shared" si="2"/>
        <v>1</v>
      </c>
    </row>
    <row r="64" spans="1:7" s="10" customFormat="1" ht="20.25" customHeight="1">
      <c r="A64" s="126"/>
      <c r="B64" s="3" t="s">
        <v>160</v>
      </c>
      <c r="C64" s="5" t="s">
        <v>166</v>
      </c>
      <c r="D64" s="9" t="s">
        <v>21</v>
      </c>
      <c r="E64" s="4"/>
      <c r="F64" s="4"/>
      <c r="G64" s="80" t="e">
        <f t="shared" si="2"/>
        <v>#DIV/0!</v>
      </c>
    </row>
    <row r="65" spans="1:7" s="10" customFormat="1" ht="20.25" customHeight="1">
      <c r="A65" s="126"/>
      <c r="B65" s="3" t="s">
        <v>161</v>
      </c>
      <c r="C65" s="5" t="s">
        <v>167</v>
      </c>
      <c r="D65" s="9" t="s">
        <v>21</v>
      </c>
      <c r="E65" s="4">
        <v>2</v>
      </c>
      <c r="F65" s="4">
        <v>0</v>
      </c>
      <c r="G65" s="80">
        <f t="shared" si="2"/>
        <v>0</v>
      </c>
    </row>
    <row r="66" spans="1:7" s="10" customFormat="1" ht="20.25" customHeight="1">
      <c r="A66" s="126"/>
      <c r="B66" s="3" t="s">
        <v>162</v>
      </c>
      <c r="C66" s="5" t="s">
        <v>168</v>
      </c>
      <c r="D66" s="9" t="s">
        <v>21</v>
      </c>
      <c r="E66" s="4"/>
      <c r="F66" s="4"/>
      <c r="G66" s="80" t="e">
        <f t="shared" si="2"/>
        <v>#DIV/0!</v>
      </c>
    </row>
    <row r="67" spans="1:7" s="10" customFormat="1" ht="20.25" customHeight="1">
      <c r="A67" s="126"/>
      <c r="B67" s="3" t="s">
        <v>163</v>
      </c>
      <c r="C67" s="5" t="s">
        <v>169</v>
      </c>
      <c r="D67" s="9" t="s">
        <v>21</v>
      </c>
      <c r="E67" s="4">
        <v>1</v>
      </c>
      <c r="F67" s="4">
        <v>1</v>
      </c>
      <c r="G67" s="80">
        <f t="shared" si="2"/>
        <v>1</v>
      </c>
    </row>
    <row r="68" spans="1:8" s="10" customFormat="1" ht="24" customHeight="1">
      <c r="A68" s="126"/>
      <c r="B68" s="3"/>
      <c r="C68" s="5" t="s">
        <v>46</v>
      </c>
      <c r="D68" s="9" t="s">
        <v>21</v>
      </c>
      <c r="E68" s="130">
        <v>128.48124</v>
      </c>
      <c r="F68" s="4">
        <v>128.48124</v>
      </c>
      <c r="G68" s="80">
        <f>F68/E68</f>
        <v>1</v>
      </c>
      <c r="H68" s="101" t="s">
        <v>214</v>
      </c>
    </row>
    <row r="69" spans="1:8" s="10" customFormat="1" ht="20.25" customHeight="1">
      <c r="A69" s="126"/>
      <c r="B69" s="131"/>
      <c r="C69" s="131"/>
      <c r="D69" s="9" t="s">
        <v>20</v>
      </c>
      <c r="E69" s="130">
        <v>213.32451</v>
      </c>
      <c r="F69" s="4">
        <v>175.50946</v>
      </c>
      <c r="G69" s="80">
        <f>F69/E69</f>
        <v>0.8227346215397376</v>
      </c>
      <c r="H69" s="102"/>
    </row>
    <row r="70" spans="1:8" s="10" customFormat="1" ht="20.25" customHeight="1">
      <c r="A70" s="126"/>
      <c r="B70" s="131"/>
      <c r="C70" s="131"/>
      <c r="D70" s="9" t="s">
        <v>47</v>
      </c>
      <c r="E70" s="132">
        <v>417.6534</v>
      </c>
      <c r="F70" s="4">
        <v>166.4093</v>
      </c>
      <c r="G70" s="80">
        <f>F70/E70</f>
        <v>0.39843875328202766</v>
      </c>
      <c r="H70" s="102"/>
    </row>
    <row r="71" spans="1:8" s="10" customFormat="1" ht="20.25" customHeight="1">
      <c r="A71" s="126"/>
      <c r="B71" s="131"/>
      <c r="C71" s="131"/>
      <c r="D71" s="9" t="s">
        <v>48</v>
      </c>
      <c r="E71" s="133"/>
      <c r="F71" s="8"/>
      <c r="G71" s="80"/>
      <c r="H71" s="102"/>
    </row>
    <row r="72" spans="1:7" s="10" customFormat="1" ht="20.25" customHeight="1">
      <c r="A72" s="126"/>
      <c r="B72" s="134"/>
      <c r="C72" s="72" t="s">
        <v>25</v>
      </c>
      <c r="D72" s="63" t="s">
        <v>47</v>
      </c>
      <c r="E72" s="135">
        <f>E70</f>
        <v>417.6534</v>
      </c>
      <c r="F72" s="135">
        <f>F70</f>
        <v>166.4093</v>
      </c>
      <c r="G72" s="82">
        <f>F72/E72</f>
        <v>0.39843875328202766</v>
      </c>
    </row>
    <row r="73" spans="1:7" s="10" customFormat="1" ht="20.25" customHeight="1">
      <c r="A73" s="126"/>
      <c r="B73" s="134"/>
      <c r="C73" s="134"/>
      <c r="D73" s="63" t="s">
        <v>20</v>
      </c>
      <c r="E73" s="135">
        <f>E69</f>
        <v>213.32451</v>
      </c>
      <c r="F73" s="135">
        <f>F69</f>
        <v>175.50946</v>
      </c>
      <c r="G73" s="82">
        <f>F73/E73</f>
        <v>0.8227346215397376</v>
      </c>
    </row>
    <row r="74" spans="1:7" s="10" customFormat="1" ht="20.25" customHeight="1">
      <c r="A74" s="126"/>
      <c r="B74" s="134"/>
      <c r="C74" s="134"/>
      <c r="D74" s="63" t="s">
        <v>21</v>
      </c>
      <c r="E74" s="135">
        <f>SUM(E36:E68)</f>
        <v>178.48124</v>
      </c>
      <c r="F74" s="135">
        <f>SUM(F36:F68)</f>
        <v>154.48124</v>
      </c>
      <c r="G74" s="82">
        <f>F74/E74</f>
        <v>0.8655320861733143</v>
      </c>
    </row>
    <row r="75" spans="1:7" s="10" customFormat="1" ht="20.25" customHeight="1">
      <c r="A75" s="126"/>
      <c r="B75" s="134"/>
      <c r="C75" s="134"/>
      <c r="D75" s="63" t="s">
        <v>48</v>
      </c>
      <c r="E75" s="135"/>
      <c r="F75" s="135"/>
      <c r="G75" s="82" t="e">
        <f>F75/E75</f>
        <v>#DIV/0!</v>
      </c>
    </row>
    <row r="76" spans="1:7" s="10" customFormat="1" ht="12.75">
      <c r="A76" s="11"/>
      <c r="B76" s="121" t="s">
        <v>15</v>
      </c>
      <c r="C76" s="122"/>
      <c r="D76" s="12"/>
      <c r="E76" s="13">
        <f>SUM(E72:E75)</f>
        <v>809.4591499999999</v>
      </c>
      <c r="F76" s="13">
        <f>SUM(F72:F75)</f>
        <v>496.40000000000003</v>
      </c>
      <c r="G76" s="14">
        <f>F76/E76*100</f>
        <v>61.32489823606294</v>
      </c>
    </row>
    <row r="77" spans="1:7" s="8" customFormat="1" ht="17.25" customHeight="1">
      <c r="A77" s="115">
        <v>4</v>
      </c>
      <c r="B77" s="127" t="s">
        <v>94</v>
      </c>
      <c r="C77" s="128"/>
      <c r="D77" s="128"/>
      <c r="E77" s="128"/>
      <c r="F77" s="128"/>
      <c r="G77" s="129"/>
    </row>
    <row r="78" spans="1:7" s="8" customFormat="1" ht="23.25" customHeight="1">
      <c r="A78" s="116"/>
      <c r="B78" s="3"/>
      <c r="C78" s="5" t="s">
        <v>35</v>
      </c>
      <c r="D78" s="9"/>
      <c r="E78" s="4"/>
      <c r="F78" s="29"/>
      <c r="G78" s="80" t="e">
        <f>F78/E78</f>
        <v>#DIV/0!</v>
      </c>
    </row>
    <row r="79" spans="1:7" s="8" customFormat="1" ht="24" customHeight="1">
      <c r="A79" s="116"/>
      <c r="B79" s="3" t="s">
        <v>3</v>
      </c>
      <c r="C79" s="5" t="s">
        <v>235</v>
      </c>
      <c r="D79" s="9" t="s">
        <v>21</v>
      </c>
      <c r="E79" s="4">
        <v>10782.5</v>
      </c>
      <c r="F79" s="29">
        <v>7319.3</v>
      </c>
      <c r="G79" s="80">
        <f aca="true" t="shared" si="3" ref="G79:G107">F79/E79</f>
        <v>0.6788128912589845</v>
      </c>
    </row>
    <row r="80" spans="1:7" s="8" customFormat="1" ht="36" customHeight="1">
      <c r="A80" s="116"/>
      <c r="B80" s="3" t="s">
        <v>4</v>
      </c>
      <c r="C80" s="5" t="s">
        <v>238</v>
      </c>
      <c r="D80" s="9" t="s">
        <v>21</v>
      </c>
      <c r="E80" s="4">
        <v>70</v>
      </c>
      <c r="F80" s="29">
        <v>67.5</v>
      </c>
      <c r="G80" s="80">
        <f t="shared" si="3"/>
        <v>0.9642857142857143</v>
      </c>
    </row>
    <row r="81" spans="1:7" s="8" customFormat="1" ht="36.75" customHeight="1">
      <c r="A81" s="116"/>
      <c r="B81" s="3" t="s">
        <v>5</v>
      </c>
      <c r="C81" s="5" t="s">
        <v>239</v>
      </c>
      <c r="D81" s="9" t="s">
        <v>47</v>
      </c>
      <c r="E81" s="4">
        <v>34145.9</v>
      </c>
      <c r="F81" s="29">
        <v>34048.1</v>
      </c>
      <c r="G81" s="80">
        <f t="shared" si="3"/>
        <v>0.9971358201131028</v>
      </c>
    </row>
    <row r="82" spans="1:7" s="8" customFormat="1" ht="24" customHeight="1">
      <c r="A82" s="116"/>
      <c r="B82" s="3"/>
      <c r="C82" s="5"/>
      <c r="D82" s="9" t="s">
        <v>21</v>
      </c>
      <c r="E82" s="4">
        <v>37000</v>
      </c>
      <c r="F82" s="29">
        <v>19435.4</v>
      </c>
      <c r="G82" s="80">
        <f t="shared" si="3"/>
        <v>0.5252810810810811</v>
      </c>
    </row>
    <row r="83" spans="1:7" s="8" customFormat="1" ht="24" customHeight="1">
      <c r="A83" s="116"/>
      <c r="B83" s="3" t="s">
        <v>6</v>
      </c>
      <c r="C83" s="5" t="s">
        <v>240</v>
      </c>
      <c r="D83" s="9" t="s">
        <v>20</v>
      </c>
      <c r="E83" s="4">
        <v>476</v>
      </c>
      <c r="F83" s="29">
        <v>341</v>
      </c>
      <c r="G83" s="80">
        <f t="shared" si="3"/>
        <v>0.7163865546218487</v>
      </c>
    </row>
    <row r="84" spans="1:7" s="8" customFormat="1" ht="24" customHeight="1">
      <c r="A84" s="116"/>
      <c r="B84" s="3" t="s">
        <v>7</v>
      </c>
      <c r="C84" s="5" t="s">
        <v>241</v>
      </c>
      <c r="D84" s="9" t="s">
        <v>20</v>
      </c>
      <c r="E84" s="4">
        <v>97.7</v>
      </c>
      <c r="F84" s="29">
        <v>90.3</v>
      </c>
      <c r="G84" s="80">
        <f t="shared" si="3"/>
        <v>0.924257932446264</v>
      </c>
    </row>
    <row r="85" spans="1:7" s="8" customFormat="1" ht="24" customHeight="1">
      <c r="A85" s="116"/>
      <c r="B85" s="3"/>
      <c r="C85" s="5" t="s">
        <v>36</v>
      </c>
      <c r="D85" s="9"/>
      <c r="E85" s="4"/>
      <c r="F85" s="29"/>
      <c r="G85" s="80"/>
    </row>
    <row r="86" spans="1:7" s="8" customFormat="1" ht="24" customHeight="1">
      <c r="A86" s="116"/>
      <c r="B86" s="3" t="s">
        <v>3</v>
      </c>
      <c r="C86" s="5" t="s">
        <v>235</v>
      </c>
      <c r="D86" s="9" t="s">
        <v>21</v>
      </c>
      <c r="E86" s="4">
        <v>647.5</v>
      </c>
      <c r="F86" s="29">
        <v>463.9</v>
      </c>
      <c r="G86" s="80">
        <f t="shared" si="3"/>
        <v>0.7164478764478764</v>
      </c>
    </row>
    <row r="87" spans="1:7" s="8" customFormat="1" ht="24" customHeight="1">
      <c r="A87" s="116"/>
      <c r="B87" s="3" t="s">
        <v>4</v>
      </c>
      <c r="C87" s="5" t="s">
        <v>240</v>
      </c>
      <c r="D87" s="9" t="s">
        <v>20</v>
      </c>
      <c r="E87" s="4">
        <v>20.9</v>
      </c>
      <c r="F87" s="29">
        <v>15.2</v>
      </c>
      <c r="G87" s="80">
        <f t="shared" si="3"/>
        <v>0.7272727272727273</v>
      </c>
    </row>
    <row r="88" spans="1:7" s="8" customFormat="1" ht="24" customHeight="1">
      <c r="A88" s="116"/>
      <c r="B88" s="3" t="s">
        <v>5</v>
      </c>
      <c r="C88" s="5" t="s">
        <v>241</v>
      </c>
      <c r="D88" s="9" t="s">
        <v>20</v>
      </c>
      <c r="E88" s="4">
        <v>15.1</v>
      </c>
      <c r="F88" s="29">
        <v>11.3</v>
      </c>
      <c r="G88" s="80">
        <f t="shared" si="3"/>
        <v>0.7483443708609272</v>
      </c>
    </row>
    <row r="89" spans="1:7" s="8" customFormat="1" ht="24" customHeight="1">
      <c r="A89" s="116"/>
      <c r="B89" s="3"/>
      <c r="C89" s="5" t="s">
        <v>37</v>
      </c>
      <c r="D89" s="9"/>
      <c r="E89" s="4"/>
      <c r="F89" s="29"/>
      <c r="G89" s="80"/>
    </row>
    <row r="90" spans="1:7" s="8" customFormat="1" ht="24" customHeight="1">
      <c r="A90" s="116"/>
      <c r="B90" s="3" t="s">
        <v>3</v>
      </c>
      <c r="C90" s="5" t="s">
        <v>235</v>
      </c>
      <c r="D90" s="9" t="s">
        <v>21</v>
      </c>
      <c r="E90" s="4">
        <v>7257.1</v>
      </c>
      <c r="F90" s="29">
        <v>5119.5</v>
      </c>
      <c r="G90" s="80">
        <f t="shared" si="3"/>
        <v>0.7054470794118862</v>
      </c>
    </row>
    <row r="91" spans="1:7" s="8" customFormat="1" ht="24" customHeight="1">
      <c r="A91" s="116"/>
      <c r="B91" s="3" t="s">
        <v>4</v>
      </c>
      <c r="C91" s="5" t="s">
        <v>241</v>
      </c>
      <c r="D91" s="9" t="s">
        <v>20</v>
      </c>
      <c r="E91" s="4">
        <v>140.3</v>
      </c>
      <c r="F91" s="29">
        <v>140.3</v>
      </c>
      <c r="G91" s="80">
        <f t="shared" si="3"/>
        <v>1</v>
      </c>
    </row>
    <row r="92" spans="1:7" s="8" customFormat="1" ht="24" customHeight="1">
      <c r="A92" s="116"/>
      <c r="B92" s="3" t="s">
        <v>5</v>
      </c>
      <c r="C92" s="5" t="s">
        <v>240</v>
      </c>
      <c r="D92" s="9" t="s">
        <v>20</v>
      </c>
      <c r="E92" s="4">
        <v>290.1</v>
      </c>
      <c r="F92" s="29">
        <v>224.9</v>
      </c>
      <c r="G92" s="80">
        <f t="shared" si="3"/>
        <v>0.7752499138228197</v>
      </c>
    </row>
    <row r="93" spans="1:7" s="8" customFormat="1" ht="24" customHeight="1">
      <c r="A93" s="116"/>
      <c r="B93" s="3"/>
      <c r="C93" s="5" t="s">
        <v>38</v>
      </c>
      <c r="D93" s="9"/>
      <c r="E93" s="4"/>
      <c r="F93" s="29"/>
      <c r="G93" s="80"/>
    </row>
    <row r="94" spans="1:7" s="8" customFormat="1" ht="24" customHeight="1">
      <c r="A94" s="116"/>
      <c r="B94" s="3" t="s">
        <v>3</v>
      </c>
      <c r="C94" s="5" t="s">
        <v>235</v>
      </c>
      <c r="D94" s="9" t="s">
        <v>21</v>
      </c>
      <c r="E94" s="4">
        <v>2064.1</v>
      </c>
      <c r="F94" s="29">
        <v>1484</v>
      </c>
      <c r="G94" s="80">
        <f t="shared" si="3"/>
        <v>0.7189574148539315</v>
      </c>
    </row>
    <row r="95" spans="1:7" s="8" customFormat="1" ht="24" customHeight="1">
      <c r="A95" s="116"/>
      <c r="B95" s="3" t="s">
        <v>4</v>
      </c>
      <c r="C95" s="5" t="s">
        <v>242</v>
      </c>
      <c r="D95" s="9" t="s">
        <v>21</v>
      </c>
      <c r="E95" s="4">
        <v>10</v>
      </c>
      <c r="F95" s="29">
        <v>9.6</v>
      </c>
      <c r="G95" s="80">
        <f t="shared" si="3"/>
        <v>0.96</v>
      </c>
    </row>
    <row r="96" spans="1:7" s="8" customFormat="1" ht="24" customHeight="1">
      <c r="A96" s="116"/>
      <c r="B96" s="3"/>
      <c r="C96" s="5" t="s">
        <v>95</v>
      </c>
      <c r="D96" s="9"/>
      <c r="E96" s="4"/>
      <c r="F96" s="29"/>
      <c r="G96" s="80"/>
    </row>
    <row r="97" spans="1:7" s="8" customFormat="1" ht="24" customHeight="1">
      <c r="A97" s="116"/>
      <c r="B97" s="3" t="s">
        <v>3</v>
      </c>
      <c r="C97" s="5" t="s">
        <v>243</v>
      </c>
      <c r="D97" s="9" t="s">
        <v>21</v>
      </c>
      <c r="E97" s="4">
        <v>739.3</v>
      </c>
      <c r="F97" s="29">
        <v>538.6</v>
      </c>
      <c r="G97" s="80">
        <f t="shared" si="3"/>
        <v>0.7285269849857975</v>
      </c>
    </row>
    <row r="98" spans="1:7" s="8" customFormat="1" ht="36" customHeight="1">
      <c r="A98" s="116"/>
      <c r="B98" s="3" t="s">
        <v>4</v>
      </c>
      <c r="C98" s="5" t="s">
        <v>238</v>
      </c>
      <c r="D98" s="9" t="s">
        <v>21</v>
      </c>
      <c r="E98" s="4">
        <v>20</v>
      </c>
      <c r="F98" s="29">
        <v>0</v>
      </c>
      <c r="G98" s="80">
        <f t="shared" si="3"/>
        <v>0</v>
      </c>
    </row>
    <row r="99" spans="1:7" s="8" customFormat="1" ht="24" customHeight="1">
      <c r="A99" s="116"/>
      <c r="B99" s="3" t="s">
        <v>5</v>
      </c>
      <c r="C99" s="5" t="s">
        <v>240</v>
      </c>
      <c r="D99" s="9" t="s">
        <v>20</v>
      </c>
      <c r="E99" s="4">
        <v>36.6</v>
      </c>
      <c r="F99" s="29">
        <v>36.6</v>
      </c>
      <c r="G99" s="80">
        <f t="shared" si="3"/>
        <v>1</v>
      </c>
    </row>
    <row r="100" spans="1:7" s="8" customFormat="1" ht="24" customHeight="1">
      <c r="A100" s="116"/>
      <c r="B100" s="3" t="s">
        <v>6</v>
      </c>
      <c r="C100" s="5" t="s">
        <v>244</v>
      </c>
      <c r="D100" s="9" t="s">
        <v>47</v>
      </c>
      <c r="E100" s="4">
        <v>8.8</v>
      </c>
      <c r="F100" s="29">
        <v>0</v>
      </c>
      <c r="G100" s="80">
        <f t="shared" si="3"/>
        <v>0</v>
      </c>
    </row>
    <row r="101" spans="1:7" s="8" customFormat="1" ht="24" customHeight="1">
      <c r="A101" s="116"/>
      <c r="B101" s="3"/>
      <c r="C101" s="5" t="s">
        <v>96</v>
      </c>
      <c r="D101" s="9"/>
      <c r="E101" s="4"/>
      <c r="F101" s="29"/>
      <c r="G101" s="80"/>
    </row>
    <row r="102" spans="1:7" s="8" customFormat="1" ht="24" customHeight="1">
      <c r="A102" s="116"/>
      <c r="B102" s="3" t="s">
        <v>3</v>
      </c>
      <c r="C102" s="5" t="s">
        <v>235</v>
      </c>
      <c r="D102" s="9" t="s">
        <v>21</v>
      </c>
      <c r="E102" s="4">
        <v>9145.8</v>
      </c>
      <c r="F102" s="29">
        <v>6849.8</v>
      </c>
      <c r="G102" s="80">
        <f t="shared" si="3"/>
        <v>0.7489558048503139</v>
      </c>
    </row>
    <row r="103" spans="1:7" s="8" customFormat="1" ht="24" customHeight="1">
      <c r="A103" s="116"/>
      <c r="B103" s="3" t="s">
        <v>4</v>
      </c>
      <c r="C103" s="5" t="s">
        <v>245</v>
      </c>
      <c r="D103" s="9" t="s">
        <v>21</v>
      </c>
      <c r="E103" s="4">
        <v>266.9</v>
      </c>
      <c r="F103" s="29">
        <v>266.9</v>
      </c>
      <c r="G103" s="80">
        <f t="shared" si="3"/>
        <v>1</v>
      </c>
    </row>
    <row r="104" spans="1:7" s="8" customFormat="1" ht="27" customHeight="1">
      <c r="A104" s="116"/>
      <c r="B104" s="88"/>
      <c r="C104" s="72" t="s">
        <v>25</v>
      </c>
      <c r="D104" s="63" t="s">
        <v>20</v>
      </c>
      <c r="E104" s="64">
        <f>E99+E92+E91+E88+E87+E84+E83</f>
        <v>1076.7</v>
      </c>
      <c r="F104" s="64">
        <f>F99+F92+F91+F88+F87+F84+F83</f>
        <v>859.6</v>
      </c>
      <c r="G104" s="82">
        <f t="shared" si="3"/>
        <v>0.7983653756849634</v>
      </c>
    </row>
    <row r="105" spans="1:7" s="8" customFormat="1" ht="27" customHeight="1">
      <c r="A105" s="116"/>
      <c r="B105" s="89"/>
      <c r="C105" s="90"/>
      <c r="D105" s="63" t="s">
        <v>47</v>
      </c>
      <c r="E105" s="64">
        <f>E100+E81</f>
        <v>34154.700000000004</v>
      </c>
      <c r="F105" s="64">
        <f>F100+F81</f>
        <v>34048.1</v>
      </c>
      <c r="G105" s="82">
        <f t="shared" si="3"/>
        <v>0.9968789068561572</v>
      </c>
    </row>
    <row r="106" spans="1:7" s="8" customFormat="1" ht="21" customHeight="1">
      <c r="A106" s="120"/>
      <c r="B106" s="91"/>
      <c r="C106" s="92"/>
      <c r="D106" s="63" t="s">
        <v>21</v>
      </c>
      <c r="E106" s="93">
        <f>E103+E102+E98+E97+E95+E94+E90+E86+E82+E80+E79</f>
        <v>68003.2</v>
      </c>
      <c r="F106" s="93">
        <f>F103+F102+F98+F97+F95+F94+F90+F86+F82+F80+F79</f>
        <v>41554.50000000001</v>
      </c>
      <c r="G106" s="82">
        <f t="shared" si="3"/>
        <v>0.6110668321490754</v>
      </c>
    </row>
    <row r="107" spans="1:7" s="8" customFormat="1" ht="12.75">
      <c r="A107" s="84"/>
      <c r="B107" s="103" t="s">
        <v>15</v>
      </c>
      <c r="C107" s="104"/>
      <c r="D107" s="78"/>
      <c r="E107" s="87">
        <f>SUM(E104:E106)</f>
        <v>103234.6</v>
      </c>
      <c r="F107" s="87">
        <f>SUM(F104:F106)</f>
        <v>76462.20000000001</v>
      </c>
      <c r="G107" s="94">
        <f t="shared" si="3"/>
        <v>0.7406644671457051</v>
      </c>
    </row>
    <row r="108" spans="1:7" s="8" customFormat="1" ht="25.5" customHeight="1">
      <c r="A108" s="115">
        <v>5</v>
      </c>
      <c r="B108" s="113" t="s">
        <v>16</v>
      </c>
      <c r="C108" s="113"/>
      <c r="D108" s="113"/>
      <c r="E108" s="113"/>
      <c r="F108" s="113"/>
      <c r="G108" s="113"/>
    </row>
    <row r="109" spans="1:7" s="8" customFormat="1" ht="25.5" customHeight="1">
      <c r="A109" s="116"/>
      <c r="B109" s="49">
        <v>1</v>
      </c>
      <c r="C109" s="5" t="s">
        <v>235</v>
      </c>
      <c r="D109" s="9" t="s">
        <v>21</v>
      </c>
      <c r="E109" s="4">
        <v>19419.9</v>
      </c>
      <c r="F109" s="4">
        <v>14595.2</v>
      </c>
      <c r="G109" s="80">
        <f aca="true" t="shared" si="4" ref="G109:G115">F109/E109</f>
        <v>0.7515589678628622</v>
      </c>
    </row>
    <row r="110" spans="1:7" s="8" customFormat="1" ht="25.5" customHeight="1">
      <c r="A110" s="116"/>
      <c r="B110" s="49">
        <v>2</v>
      </c>
      <c r="C110" s="5" t="s">
        <v>236</v>
      </c>
      <c r="D110" s="9" t="s">
        <v>20</v>
      </c>
      <c r="E110" s="4">
        <v>1163.9</v>
      </c>
      <c r="F110" s="4">
        <v>926</v>
      </c>
      <c r="G110" s="80">
        <f t="shared" si="4"/>
        <v>0.7956009966491966</v>
      </c>
    </row>
    <row r="111" spans="1:7" s="8" customFormat="1" ht="25.5" customHeight="1">
      <c r="A111" s="116"/>
      <c r="B111" s="49">
        <v>3</v>
      </c>
      <c r="C111" s="5" t="s">
        <v>237</v>
      </c>
      <c r="D111" s="9" t="s">
        <v>47</v>
      </c>
      <c r="E111" s="4">
        <v>2330.4</v>
      </c>
      <c r="F111" s="4">
        <v>1399.7</v>
      </c>
      <c r="G111" s="80">
        <f t="shared" si="4"/>
        <v>0.6006265018880879</v>
      </c>
    </row>
    <row r="112" spans="1:7" s="8" customFormat="1" ht="25.5" customHeight="1">
      <c r="A112" s="116"/>
      <c r="B112" s="77"/>
      <c r="C112" s="5"/>
      <c r="D112" s="9" t="s">
        <v>21</v>
      </c>
      <c r="E112" s="4">
        <v>23</v>
      </c>
      <c r="F112" s="4">
        <v>0</v>
      </c>
      <c r="G112" s="80">
        <f t="shared" si="4"/>
        <v>0</v>
      </c>
    </row>
    <row r="113" spans="1:7" s="8" customFormat="1" ht="25.5" customHeight="1">
      <c r="A113" s="116"/>
      <c r="B113" s="79"/>
      <c r="C113" s="72" t="s">
        <v>25</v>
      </c>
      <c r="D113" s="63" t="s">
        <v>47</v>
      </c>
      <c r="E113" s="64">
        <f>E111</f>
        <v>2330.4</v>
      </c>
      <c r="F113" s="64">
        <f>F111</f>
        <v>1399.7</v>
      </c>
      <c r="G113" s="82">
        <f t="shared" si="4"/>
        <v>0.6006265018880879</v>
      </c>
    </row>
    <row r="114" spans="1:7" s="8" customFormat="1" ht="25.5" customHeight="1">
      <c r="A114" s="116"/>
      <c r="B114" s="79"/>
      <c r="C114" s="57"/>
      <c r="D114" s="63" t="s">
        <v>20</v>
      </c>
      <c r="E114" s="64">
        <f>E110</f>
        <v>1163.9</v>
      </c>
      <c r="F114" s="64">
        <f>F110</f>
        <v>926</v>
      </c>
      <c r="G114" s="82">
        <f t="shared" si="4"/>
        <v>0.7956009966491966</v>
      </c>
    </row>
    <row r="115" spans="1:7" s="8" customFormat="1" ht="22.5">
      <c r="A115" s="116"/>
      <c r="B115" s="62"/>
      <c r="C115" s="88"/>
      <c r="D115" s="63" t="s">
        <v>21</v>
      </c>
      <c r="E115" s="64">
        <f>E112+E109</f>
        <v>19442.9</v>
      </c>
      <c r="F115" s="64">
        <f>F112+F109</f>
        <v>14595.2</v>
      </c>
      <c r="G115" s="82">
        <f t="shared" si="4"/>
        <v>0.7506699103528794</v>
      </c>
    </row>
    <row r="116" spans="1:7" s="8" customFormat="1" ht="12.75">
      <c r="A116" s="25"/>
      <c r="B116" s="103" t="s">
        <v>15</v>
      </c>
      <c r="C116" s="104"/>
      <c r="D116" s="26"/>
      <c r="E116" s="87">
        <f>SUM(E113:E115)</f>
        <v>22937.2</v>
      </c>
      <c r="F116" s="87">
        <f>SUM(F113:F115)</f>
        <v>16920.9</v>
      </c>
      <c r="G116" s="85">
        <f>F116/E116*100</f>
        <v>73.77055612716461</v>
      </c>
    </row>
    <row r="117" spans="1:7" s="8" customFormat="1" ht="27" customHeight="1">
      <c r="A117" s="115">
        <v>6</v>
      </c>
      <c r="B117" s="113" t="s">
        <v>97</v>
      </c>
      <c r="C117" s="113"/>
      <c r="D117" s="113"/>
      <c r="E117" s="113"/>
      <c r="F117" s="113"/>
      <c r="G117" s="113"/>
    </row>
    <row r="118" spans="1:7" s="8" customFormat="1" ht="22.5">
      <c r="A118" s="116"/>
      <c r="B118" s="49">
        <v>1</v>
      </c>
      <c r="C118" s="16" t="s">
        <v>90</v>
      </c>
      <c r="D118" s="5" t="s">
        <v>21</v>
      </c>
      <c r="E118" s="52">
        <v>3</v>
      </c>
      <c r="F118" s="52">
        <v>3</v>
      </c>
      <c r="G118" s="51">
        <f>F118/E118</f>
        <v>1</v>
      </c>
    </row>
    <row r="119" spans="1:7" s="8" customFormat="1" ht="22.5" customHeight="1">
      <c r="A119" s="116"/>
      <c r="B119" s="49">
        <v>2</v>
      </c>
      <c r="C119" s="16" t="s">
        <v>26</v>
      </c>
      <c r="D119" s="5" t="s">
        <v>21</v>
      </c>
      <c r="E119" s="50">
        <v>1.5</v>
      </c>
      <c r="F119" s="50">
        <v>1.5</v>
      </c>
      <c r="G119" s="51">
        <f aca="true" t="shared" si="5" ref="G119:G127">F119/E119</f>
        <v>1</v>
      </c>
    </row>
    <row r="120" spans="1:7" s="8" customFormat="1" ht="27" customHeight="1">
      <c r="A120" s="116"/>
      <c r="B120" s="49">
        <v>3</v>
      </c>
      <c r="C120" s="16" t="s">
        <v>85</v>
      </c>
      <c r="D120" s="5" t="s">
        <v>21</v>
      </c>
      <c r="E120" s="50">
        <v>1.5</v>
      </c>
      <c r="F120" s="50">
        <v>1.5</v>
      </c>
      <c r="G120" s="51">
        <f t="shared" si="5"/>
        <v>1</v>
      </c>
    </row>
    <row r="121" spans="1:7" s="8" customFormat="1" ht="22.5">
      <c r="A121" s="116"/>
      <c r="B121" s="49">
        <v>4</v>
      </c>
      <c r="C121" s="5" t="s">
        <v>27</v>
      </c>
      <c r="D121" s="5" t="s">
        <v>21</v>
      </c>
      <c r="E121" s="52">
        <v>2</v>
      </c>
      <c r="F121" s="52">
        <v>2</v>
      </c>
      <c r="G121" s="51">
        <f t="shared" si="5"/>
        <v>1</v>
      </c>
    </row>
    <row r="122" spans="1:7" s="8" customFormat="1" ht="22.5">
      <c r="A122" s="116"/>
      <c r="B122" s="49">
        <v>5</v>
      </c>
      <c r="C122" s="5" t="s">
        <v>28</v>
      </c>
      <c r="D122" s="5" t="s">
        <v>21</v>
      </c>
      <c r="E122" s="52">
        <v>4</v>
      </c>
      <c r="F122" s="52">
        <v>4</v>
      </c>
      <c r="G122" s="51">
        <f t="shared" si="5"/>
        <v>1</v>
      </c>
    </row>
    <row r="123" spans="1:7" s="8" customFormat="1" ht="22.5">
      <c r="A123" s="116"/>
      <c r="B123" s="49">
        <v>6</v>
      </c>
      <c r="C123" s="5" t="s">
        <v>86</v>
      </c>
      <c r="D123" s="5" t="s">
        <v>21</v>
      </c>
      <c r="E123" s="52">
        <v>20</v>
      </c>
      <c r="F123" s="52">
        <v>20</v>
      </c>
      <c r="G123" s="51">
        <f t="shared" si="5"/>
        <v>1</v>
      </c>
    </row>
    <row r="124" spans="1:7" s="8" customFormat="1" ht="22.5">
      <c r="A124" s="116"/>
      <c r="B124" s="49">
        <v>7</v>
      </c>
      <c r="C124" s="5" t="s">
        <v>87</v>
      </c>
      <c r="D124" s="5" t="s">
        <v>21</v>
      </c>
      <c r="E124" s="52">
        <v>5</v>
      </c>
      <c r="F124" s="52">
        <v>5</v>
      </c>
      <c r="G124" s="51">
        <f t="shared" si="5"/>
        <v>1</v>
      </c>
    </row>
    <row r="125" spans="1:7" s="8" customFormat="1" ht="22.5">
      <c r="A125" s="116"/>
      <c r="B125" s="49">
        <v>8</v>
      </c>
      <c r="C125" s="5" t="s">
        <v>220</v>
      </c>
      <c r="D125" s="5" t="s">
        <v>21</v>
      </c>
      <c r="E125" s="52">
        <v>10</v>
      </c>
      <c r="F125" s="52">
        <v>10</v>
      </c>
      <c r="G125" s="51">
        <f t="shared" si="5"/>
        <v>1</v>
      </c>
    </row>
    <row r="126" spans="1:7" s="8" customFormat="1" ht="22.5">
      <c r="A126" s="116"/>
      <c r="B126" s="49">
        <v>9</v>
      </c>
      <c r="C126" s="5" t="s">
        <v>29</v>
      </c>
      <c r="D126" s="5" t="s">
        <v>21</v>
      </c>
      <c r="E126" s="52">
        <v>35</v>
      </c>
      <c r="F126" s="52">
        <v>35</v>
      </c>
      <c r="G126" s="51">
        <f t="shared" si="5"/>
        <v>1</v>
      </c>
    </row>
    <row r="127" spans="1:7" s="8" customFormat="1" ht="22.5">
      <c r="A127" s="116"/>
      <c r="B127" s="49">
        <v>10</v>
      </c>
      <c r="C127" s="5" t="s">
        <v>93</v>
      </c>
      <c r="D127" s="5" t="s">
        <v>21</v>
      </c>
      <c r="E127" s="52">
        <v>35</v>
      </c>
      <c r="F127" s="52">
        <v>35</v>
      </c>
      <c r="G127" s="51">
        <f t="shared" si="5"/>
        <v>1</v>
      </c>
    </row>
    <row r="128" spans="1:7" s="8" customFormat="1" ht="22.5">
      <c r="A128" s="116"/>
      <c r="B128" s="49">
        <v>11</v>
      </c>
      <c r="C128" s="5" t="s">
        <v>88</v>
      </c>
      <c r="D128" s="5" t="s">
        <v>21</v>
      </c>
      <c r="E128" s="52">
        <v>2</v>
      </c>
      <c r="F128" s="52">
        <v>2</v>
      </c>
      <c r="G128" s="51">
        <f>F128/E128</f>
        <v>1</v>
      </c>
    </row>
    <row r="129" spans="1:7" s="8" customFormat="1" ht="22.5">
      <c r="A129" s="116"/>
      <c r="B129" s="49">
        <v>12</v>
      </c>
      <c r="C129" s="73" t="s">
        <v>30</v>
      </c>
      <c r="D129" s="5" t="s">
        <v>21</v>
      </c>
      <c r="E129" s="52">
        <v>1</v>
      </c>
      <c r="F129" s="52">
        <v>1</v>
      </c>
      <c r="G129" s="51">
        <f>F129/E129</f>
        <v>1</v>
      </c>
    </row>
    <row r="130" spans="1:7" s="8" customFormat="1" ht="22.5">
      <c r="A130" s="116"/>
      <c r="B130" s="55">
        <v>13</v>
      </c>
      <c r="C130" s="5" t="s">
        <v>89</v>
      </c>
      <c r="D130" s="31" t="s">
        <v>21</v>
      </c>
      <c r="E130" s="52">
        <v>10</v>
      </c>
      <c r="F130" s="54">
        <v>10</v>
      </c>
      <c r="G130" s="32">
        <f>F130/E129</f>
        <v>10</v>
      </c>
    </row>
    <row r="131" spans="1:7" s="8" customFormat="1" ht="22.5">
      <c r="A131" s="116"/>
      <c r="B131" s="53">
        <v>14</v>
      </c>
      <c r="C131" s="5" t="s">
        <v>31</v>
      </c>
      <c r="D131" s="31" t="s">
        <v>21</v>
      </c>
      <c r="E131" s="52">
        <v>2</v>
      </c>
      <c r="F131" s="54">
        <v>2</v>
      </c>
      <c r="G131" s="32">
        <f>F131/E131</f>
        <v>1</v>
      </c>
    </row>
    <row r="132" spans="1:7" s="8" customFormat="1" ht="22.5">
      <c r="A132" s="116"/>
      <c r="B132" s="53">
        <v>15</v>
      </c>
      <c r="C132" s="5" t="s">
        <v>32</v>
      </c>
      <c r="D132" s="31" t="s">
        <v>21</v>
      </c>
      <c r="E132" s="52">
        <v>2</v>
      </c>
      <c r="F132" s="54">
        <v>2</v>
      </c>
      <c r="G132" s="32">
        <f>F132/E131</f>
        <v>1</v>
      </c>
    </row>
    <row r="133" spans="1:7" s="8" customFormat="1" ht="22.5">
      <c r="A133" s="116"/>
      <c r="B133" s="53">
        <v>16</v>
      </c>
      <c r="C133" s="5" t="s">
        <v>91</v>
      </c>
      <c r="D133" s="31" t="s">
        <v>21</v>
      </c>
      <c r="E133" s="52">
        <v>26</v>
      </c>
      <c r="F133" s="54">
        <v>0</v>
      </c>
      <c r="G133" s="32">
        <f>F133/E132</f>
        <v>0</v>
      </c>
    </row>
    <row r="134" spans="1:7" s="8" customFormat="1" ht="22.5">
      <c r="A134" s="116"/>
      <c r="B134" s="53">
        <v>17</v>
      </c>
      <c r="C134" s="5" t="s">
        <v>33</v>
      </c>
      <c r="D134" s="31" t="s">
        <v>21</v>
      </c>
      <c r="E134" s="52">
        <v>2</v>
      </c>
      <c r="F134" s="54">
        <v>0</v>
      </c>
      <c r="G134" s="32">
        <f>F134/E133</f>
        <v>0</v>
      </c>
    </row>
    <row r="135" spans="1:7" s="8" customFormat="1" ht="22.5">
      <c r="A135" s="116"/>
      <c r="B135" s="53">
        <v>18</v>
      </c>
      <c r="C135" s="5" t="s">
        <v>34</v>
      </c>
      <c r="D135" s="31" t="s">
        <v>21</v>
      </c>
      <c r="E135" s="52">
        <v>6</v>
      </c>
      <c r="F135" s="54">
        <v>6</v>
      </c>
      <c r="G135" s="32">
        <f aca="true" t="shared" si="6" ref="G135:G141">F135/E135</f>
        <v>1</v>
      </c>
    </row>
    <row r="136" spans="1:7" s="8" customFormat="1" ht="22.5">
      <c r="A136" s="116"/>
      <c r="B136" s="53">
        <v>19</v>
      </c>
      <c r="C136" s="5" t="s">
        <v>221</v>
      </c>
      <c r="D136" s="31" t="s">
        <v>21</v>
      </c>
      <c r="E136" s="52">
        <v>12</v>
      </c>
      <c r="F136" s="54">
        <v>0.2432</v>
      </c>
      <c r="G136" s="32">
        <f t="shared" si="6"/>
        <v>0.020266666666666665</v>
      </c>
    </row>
    <row r="137" spans="1:7" s="8" customFormat="1" ht="22.5">
      <c r="A137" s="116"/>
      <c r="B137" s="53">
        <v>20</v>
      </c>
      <c r="C137" s="5" t="s">
        <v>222</v>
      </c>
      <c r="D137" s="31" t="s">
        <v>21</v>
      </c>
      <c r="E137" s="52">
        <v>3.75</v>
      </c>
      <c r="F137" s="54">
        <v>3.75</v>
      </c>
      <c r="G137" s="32">
        <f t="shared" si="6"/>
        <v>1</v>
      </c>
    </row>
    <row r="138" spans="1:7" s="8" customFormat="1" ht="22.5">
      <c r="A138" s="116"/>
      <c r="B138" s="53">
        <v>21</v>
      </c>
      <c r="C138" s="5" t="s">
        <v>223</v>
      </c>
      <c r="D138" s="31" t="s">
        <v>21</v>
      </c>
      <c r="E138" s="52">
        <v>6.25</v>
      </c>
      <c r="F138" s="54">
        <v>0</v>
      </c>
      <c r="G138" s="32">
        <f t="shared" si="6"/>
        <v>0</v>
      </c>
    </row>
    <row r="139" spans="1:7" s="8" customFormat="1" ht="22.5">
      <c r="A139" s="116"/>
      <c r="B139" s="53">
        <v>22</v>
      </c>
      <c r="C139" s="5" t="s">
        <v>220</v>
      </c>
      <c r="D139" s="31" t="s">
        <v>21</v>
      </c>
      <c r="E139" s="52">
        <v>10</v>
      </c>
      <c r="F139" s="54">
        <v>10</v>
      </c>
      <c r="G139" s="32">
        <f t="shared" si="6"/>
        <v>1</v>
      </c>
    </row>
    <row r="140" spans="1:7" s="8" customFormat="1" ht="22.5">
      <c r="A140" s="116"/>
      <c r="B140" s="53">
        <v>23</v>
      </c>
      <c r="C140" s="5" t="s">
        <v>92</v>
      </c>
      <c r="D140" s="5" t="s">
        <v>20</v>
      </c>
      <c r="E140" s="52">
        <v>24.4</v>
      </c>
      <c r="F140" s="54">
        <v>0</v>
      </c>
      <c r="G140" s="32">
        <f t="shared" si="6"/>
        <v>0</v>
      </c>
    </row>
    <row r="141" spans="1:7" s="8" customFormat="1" ht="22.5">
      <c r="A141" s="39"/>
      <c r="B141" s="56"/>
      <c r="C141" s="72" t="s">
        <v>25</v>
      </c>
      <c r="D141" s="74" t="s">
        <v>21</v>
      </c>
      <c r="E141" s="59">
        <f>SUM(E118:E139)</f>
        <v>200</v>
      </c>
      <c r="F141" s="59">
        <f>SUM(F118:F139)</f>
        <v>153.9932</v>
      </c>
      <c r="G141" s="75">
        <f t="shared" si="6"/>
        <v>0.769966</v>
      </c>
    </row>
    <row r="142" spans="1:7" s="8" customFormat="1" ht="22.5">
      <c r="A142" s="39"/>
      <c r="B142" s="56"/>
      <c r="C142" s="72"/>
      <c r="D142" s="74" t="s">
        <v>20</v>
      </c>
      <c r="E142" s="59">
        <f>E140</f>
        <v>24.4</v>
      </c>
      <c r="F142" s="59">
        <f>F140</f>
        <v>0</v>
      </c>
      <c r="G142" s="75"/>
    </row>
    <row r="143" spans="1:7" s="8" customFormat="1" ht="12.75">
      <c r="A143" s="25"/>
      <c r="B143" s="107" t="s">
        <v>15</v>
      </c>
      <c r="C143" s="107"/>
      <c r="D143" s="26"/>
      <c r="E143" s="27">
        <f>SUM(E141:E142)</f>
        <v>224.4</v>
      </c>
      <c r="F143" s="27">
        <f>SUM(F141:F142)</f>
        <v>153.9932</v>
      </c>
      <c r="G143" s="28">
        <f>F143/E143*100</f>
        <v>68.62442067736185</v>
      </c>
    </row>
    <row r="144" spans="1:7" s="8" customFormat="1" ht="25.5" customHeight="1">
      <c r="A144" s="115">
        <v>7</v>
      </c>
      <c r="B144" s="113" t="s">
        <v>182</v>
      </c>
      <c r="C144" s="113"/>
      <c r="D144" s="113"/>
      <c r="E144" s="113"/>
      <c r="F144" s="113"/>
      <c r="G144" s="113"/>
    </row>
    <row r="145" spans="1:7" s="8" customFormat="1" ht="25.5" customHeight="1">
      <c r="A145" s="116"/>
      <c r="B145" s="53">
        <v>1</v>
      </c>
      <c r="C145" s="5" t="s">
        <v>199</v>
      </c>
      <c r="D145" s="31" t="s">
        <v>21</v>
      </c>
      <c r="E145" s="54">
        <v>70</v>
      </c>
      <c r="F145" s="54">
        <v>34.656</v>
      </c>
      <c r="G145" s="32">
        <f>F145/E145</f>
        <v>0.4950857142857143</v>
      </c>
    </row>
    <row r="146" spans="1:7" s="8" customFormat="1" ht="25.5" customHeight="1">
      <c r="A146" s="116"/>
      <c r="B146" s="53">
        <v>2</v>
      </c>
      <c r="C146" s="5" t="s">
        <v>200</v>
      </c>
      <c r="D146" s="31" t="s">
        <v>21</v>
      </c>
      <c r="E146" s="54">
        <v>10</v>
      </c>
      <c r="F146" s="54">
        <v>5</v>
      </c>
      <c r="G146" s="32">
        <f aca="true" t="shared" si="7" ref="G146:G158">F146/E146</f>
        <v>0.5</v>
      </c>
    </row>
    <row r="147" spans="1:7" s="8" customFormat="1" ht="25.5" customHeight="1">
      <c r="A147" s="116"/>
      <c r="B147" s="53">
        <v>3</v>
      </c>
      <c r="C147" s="5" t="s">
        <v>61</v>
      </c>
      <c r="D147" s="31" t="s">
        <v>21</v>
      </c>
      <c r="E147" s="54">
        <v>18</v>
      </c>
      <c r="F147" s="54">
        <v>5</v>
      </c>
      <c r="G147" s="32">
        <f t="shared" si="7"/>
        <v>0.2777777777777778</v>
      </c>
    </row>
    <row r="148" spans="1:7" s="8" customFormat="1" ht="25.5" customHeight="1">
      <c r="A148" s="116"/>
      <c r="B148" s="53">
        <v>4</v>
      </c>
      <c r="C148" s="5" t="s">
        <v>9</v>
      </c>
      <c r="D148" s="31" t="s">
        <v>21</v>
      </c>
      <c r="E148" s="54">
        <v>3</v>
      </c>
      <c r="F148" s="54">
        <v>0</v>
      </c>
      <c r="G148" s="32">
        <f t="shared" si="7"/>
        <v>0</v>
      </c>
    </row>
    <row r="149" spans="1:7" s="8" customFormat="1" ht="25.5" customHeight="1">
      <c r="A149" s="116"/>
      <c r="B149" s="53">
        <v>5</v>
      </c>
      <c r="C149" s="5" t="s">
        <v>58</v>
      </c>
      <c r="D149" s="31" t="s">
        <v>21</v>
      </c>
      <c r="E149" s="54">
        <v>3</v>
      </c>
      <c r="F149" s="54">
        <v>3</v>
      </c>
      <c r="G149" s="32">
        <f t="shared" si="7"/>
        <v>1</v>
      </c>
    </row>
    <row r="150" spans="1:7" s="8" customFormat="1" ht="25.5" customHeight="1">
      <c r="A150" s="116"/>
      <c r="B150" s="53">
        <v>6</v>
      </c>
      <c r="C150" s="5" t="s">
        <v>59</v>
      </c>
      <c r="D150" s="31" t="s">
        <v>21</v>
      </c>
      <c r="E150" s="54">
        <v>3</v>
      </c>
      <c r="F150" s="54">
        <v>3</v>
      </c>
      <c r="G150" s="32">
        <f t="shared" si="7"/>
        <v>1</v>
      </c>
    </row>
    <row r="151" spans="1:7" s="8" customFormat="1" ht="25.5" customHeight="1">
      <c r="A151" s="116"/>
      <c r="B151" s="53">
        <v>7</v>
      </c>
      <c r="C151" s="5" t="s">
        <v>10</v>
      </c>
      <c r="D151" s="31" t="s">
        <v>21</v>
      </c>
      <c r="E151" s="54">
        <v>10</v>
      </c>
      <c r="F151" s="54">
        <v>10</v>
      </c>
      <c r="G151" s="32">
        <f t="shared" si="7"/>
        <v>1</v>
      </c>
    </row>
    <row r="152" spans="1:7" s="8" customFormat="1" ht="25.5" customHeight="1">
      <c r="A152" s="116"/>
      <c r="B152" s="53">
        <v>8</v>
      </c>
      <c r="C152" s="5" t="s">
        <v>62</v>
      </c>
      <c r="D152" s="31" t="s">
        <v>21</v>
      </c>
      <c r="E152" s="54">
        <v>10</v>
      </c>
      <c r="F152" s="54">
        <v>10</v>
      </c>
      <c r="G152" s="32">
        <f t="shared" si="7"/>
        <v>1</v>
      </c>
    </row>
    <row r="153" spans="1:7" s="8" customFormat="1" ht="25.5" customHeight="1">
      <c r="A153" s="116"/>
      <c r="B153" s="53">
        <v>9</v>
      </c>
      <c r="C153" s="5" t="s">
        <v>11</v>
      </c>
      <c r="D153" s="31" t="s">
        <v>21</v>
      </c>
      <c r="E153" s="54">
        <v>3</v>
      </c>
      <c r="F153" s="54">
        <v>3</v>
      </c>
      <c r="G153" s="32">
        <f t="shared" si="7"/>
        <v>1</v>
      </c>
    </row>
    <row r="154" spans="1:7" s="8" customFormat="1" ht="25.5" customHeight="1">
      <c r="A154" s="116"/>
      <c r="B154" s="53">
        <v>10</v>
      </c>
      <c r="C154" s="5" t="s">
        <v>13</v>
      </c>
      <c r="D154" s="31" t="s">
        <v>21</v>
      </c>
      <c r="E154" s="54">
        <v>2</v>
      </c>
      <c r="F154" s="54">
        <v>0</v>
      </c>
      <c r="G154" s="32">
        <f t="shared" si="7"/>
        <v>0</v>
      </c>
    </row>
    <row r="155" spans="1:7" s="8" customFormat="1" ht="25.5" customHeight="1">
      <c r="A155" s="116"/>
      <c r="B155" s="53">
        <v>11</v>
      </c>
      <c r="C155" s="5" t="s">
        <v>12</v>
      </c>
      <c r="D155" s="31" t="s">
        <v>21</v>
      </c>
      <c r="E155" s="54">
        <v>10</v>
      </c>
      <c r="F155" s="54">
        <v>10</v>
      </c>
      <c r="G155" s="32">
        <f t="shared" si="7"/>
        <v>1</v>
      </c>
    </row>
    <row r="156" spans="1:7" s="8" customFormat="1" ht="33.75">
      <c r="A156" s="116"/>
      <c r="B156" s="53">
        <v>12</v>
      </c>
      <c r="C156" s="5" t="s">
        <v>60</v>
      </c>
      <c r="D156" s="31" t="s">
        <v>21</v>
      </c>
      <c r="E156" s="54">
        <v>5</v>
      </c>
      <c r="F156" s="54">
        <v>2.5</v>
      </c>
      <c r="G156" s="32">
        <f t="shared" si="7"/>
        <v>0.5</v>
      </c>
    </row>
    <row r="157" spans="1:7" s="8" customFormat="1" ht="22.5">
      <c r="A157" s="116"/>
      <c r="B157" s="53">
        <v>13</v>
      </c>
      <c r="C157" s="5" t="s">
        <v>201</v>
      </c>
      <c r="D157" s="31" t="s">
        <v>21</v>
      </c>
      <c r="E157" s="54">
        <v>15</v>
      </c>
      <c r="F157" s="54">
        <v>11.52</v>
      </c>
      <c r="G157" s="32">
        <f t="shared" si="7"/>
        <v>0.768</v>
      </c>
    </row>
    <row r="158" spans="1:7" s="8" customFormat="1" ht="22.5">
      <c r="A158" s="116"/>
      <c r="B158" s="56"/>
      <c r="C158" s="57" t="s">
        <v>25</v>
      </c>
      <c r="D158" s="58" t="s">
        <v>21</v>
      </c>
      <c r="E158" s="59">
        <f>SUM(E145:E157)</f>
        <v>162</v>
      </c>
      <c r="F158" s="59">
        <f>SUM(F145:F157)</f>
        <v>97.676</v>
      </c>
      <c r="G158" s="60">
        <f t="shared" si="7"/>
        <v>0.6029382716049383</v>
      </c>
    </row>
    <row r="159" spans="1:7" s="8" customFormat="1" ht="12.75">
      <c r="A159" s="25"/>
      <c r="B159" s="107" t="s">
        <v>15</v>
      </c>
      <c r="C159" s="107"/>
      <c r="D159" s="26"/>
      <c r="E159" s="27">
        <f>SUM(E158)</f>
        <v>162</v>
      </c>
      <c r="F159" s="27">
        <f>SUM(F158)</f>
        <v>97.676</v>
      </c>
      <c r="G159" s="28">
        <f>F159/E159*100</f>
        <v>60.29382716049383</v>
      </c>
    </row>
    <row r="160" spans="1:7" s="8" customFormat="1" ht="15.75" customHeight="1">
      <c r="A160" s="115">
        <v>8</v>
      </c>
      <c r="B160" s="113" t="s">
        <v>176</v>
      </c>
      <c r="C160" s="113"/>
      <c r="D160" s="113"/>
      <c r="E160" s="113"/>
      <c r="F160" s="113"/>
      <c r="G160" s="113"/>
    </row>
    <row r="161" spans="1:7" s="8" customFormat="1" ht="22.5">
      <c r="A161" s="116"/>
      <c r="B161" s="29">
        <v>1</v>
      </c>
      <c r="C161" s="30" t="s">
        <v>177</v>
      </c>
      <c r="D161" s="9" t="s">
        <v>21</v>
      </c>
      <c r="E161" s="54">
        <v>20</v>
      </c>
      <c r="F161" s="54">
        <v>0</v>
      </c>
      <c r="G161" s="32">
        <f>F161/E161</f>
        <v>0</v>
      </c>
    </row>
    <row r="162" spans="1:7" s="8" customFormat="1" ht="38.25">
      <c r="A162" s="116"/>
      <c r="B162" s="29"/>
      <c r="C162" s="30" t="s">
        <v>74</v>
      </c>
      <c r="E162" s="29"/>
      <c r="F162" s="29"/>
      <c r="G162" s="32"/>
    </row>
    <row r="163" spans="1:7" s="8" customFormat="1" ht="22.5">
      <c r="A163" s="116"/>
      <c r="B163" s="29"/>
      <c r="C163" s="30" t="s">
        <v>178</v>
      </c>
      <c r="D163" s="31" t="s">
        <v>21</v>
      </c>
      <c r="E163" s="29">
        <v>15</v>
      </c>
      <c r="F163" s="29">
        <v>0</v>
      </c>
      <c r="G163" s="32">
        <f>F163/E163</f>
        <v>0</v>
      </c>
    </row>
    <row r="164" spans="1:7" s="8" customFormat="1" ht="22.5">
      <c r="A164" s="116"/>
      <c r="B164" s="29"/>
      <c r="C164" s="30" t="s">
        <v>179</v>
      </c>
      <c r="D164" s="31" t="s">
        <v>21</v>
      </c>
      <c r="E164" s="29">
        <v>15</v>
      </c>
      <c r="F164" s="29">
        <v>14.91328</v>
      </c>
      <c r="G164" s="32">
        <f>F164/E164</f>
        <v>0.9942186666666667</v>
      </c>
    </row>
    <row r="165" spans="1:7" s="8" customFormat="1" ht="38.25">
      <c r="A165" s="116"/>
      <c r="B165" s="29"/>
      <c r="C165" s="30" t="s">
        <v>75</v>
      </c>
      <c r="D165" s="31"/>
      <c r="E165" s="29"/>
      <c r="F165" s="29"/>
      <c r="G165" s="32"/>
    </row>
    <row r="166" spans="1:7" s="8" customFormat="1" ht="22.5">
      <c r="A166" s="116"/>
      <c r="B166" s="29"/>
      <c r="C166" s="30" t="s">
        <v>180</v>
      </c>
      <c r="D166" s="31" t="s">
        <v>21</v>
      </c>
      <c r="E166" s="29">
        <v>15</v>
      </c>
      <c r="F166" s="29">
        <v>15</v>
      </c>
      <c r="G166" s="32">
        <f>F166/E166</f>
        <v>1</v>
      </c>
    </row>
    <row r="167" spans="1:7" s="8" customFormat="1" ht="25.5">
      <c r="A167" s="116"/>
      <c r="B167" s="29"/>
      <c r="C167" s="30" t="s">
        <v>181</v>
      </c>
      <c r="D167" s="31" t="s">
        <v>20</v>
      </c>
      <c r="E167" s="29">
        <v>749</v>
      </c>
      <c r="F167" s="29">
        <v>535.7</v>
      </c>
      <c r="G167" s="32">
        <f>F167/E167</f>
        <v>0.7152202937249666</v>
      </c>
    </row>
    <row r="168" spans="1:7" s="8" customFormat="1" ht="22.5">
      <c r="A168" s="116"/>
      <c r="B168" s="62"/>
      <c r="C168" s="61" t="s">
        <v>25</v>
      </c>
      <c r="D168" s="63" t="s">
        <v>20</v>
      </c>
      <c r="E168" s="62">
        <f>E167</f>
        <v>749</v>
      </c>
      <c r="F168" s="62">
        <f>F167</f>
        <v>535.7</v>
      </c>
      <c r="G168" s="60">
        <f>F168/E168</f>
        <v>0.7152202937249666</v>
      </c>
    </row>
    <row r="169" spans="1:7" s="8" customFormat="1" ht="21.75" customHeight="1">
      <c r="A169" s="120"/>
      <c r="B169" s="62"/>
      <c r="C169" s="64"/>
      <c r="D169" s="58" t="s">
        <v>21</v>
      </c>
      <c r="E169" s="65">
        <f>SUM(E161:E166)</f>
        <v>65</v>
      </c>
      <c r="F169" s="65">
        <f>SUM(F161:F166)</f>
        <v>29.91328</v>
      </c>
      <c r="G169" s="60">
        <f>F169/E169</f>
        <v>0.4602043076923077</v>
      </c>
    </row>
    <row r="170" spans="1:7" s="8" customFormat="1" ht="12.75">
      <c r="A170" s="25"/>
      <c r="B170" s="107" t="s">
        <v>15</v>
      </c>
      <c r="C170" s="107"/>
      <c r="D170" s="26"/>
      <c r="E170" s="26">
        <f>SUM(E168:E169)</f>
        <v>814</v>
      </c>
      <c r="F170" s="26">
        <f>SUM(F168:F169)</f>
        <v>565.61328</v>
      </c>
      <c r="G170" s="28">
        <f>F170/E170*100</f>
        <v>69.48566093366094</v>
      </c>
    </row>
    <row r="171" spans="1:7" s="8" customFormat="1" ht="18.75" customHeight="1">
      <c r="A171" s="115">
        <v>9</v>
      </c>
      <c r="B171" s="113" t="s">
        <v>104</v>
      </c>
      <c r="C171" s="113"/>
      <c r="D171" s="113"/>
      <c r="E171" s="113"/>
      <c r="F171" s="113"/>
      <c r="G171" s="113"/>
    </row>
    <row r="172" spans="1:7" s="8" customFormat="1" ht="36" customHeight="1">
      <c r="A172" s="116"/>
      <c r="B172" s="29">
        <v>1</v>
      </c>
      <c r="C172" s="30" t="s">
        <v>98</v>
      </c>
      <c r="D172" s="31" t="s">
        <v>21</v>
      </c>
      <c r="E172" s="29">
        <v>799.3</v>
      </c>
      <c r="F172" s="29">
        <v>679.1</v>
      </c>
      <c r="G172" s="32">
        <f aca="true" t="shared" si="8" ref="G172:G177">F172/E172</f>
        <v>0.8496184161140999</v>
      </c>
    </row>
    <row r="173" spans="1:7" s="8" customFormat="1" ht="50.25" customHeight="1">
      <c r="A173" s="116"/>
      <c r="B173" s="29">
        <v>2</v>
      </c>
      <c r="C173" s="30" t="s">
        <v>99</v>
      </c>
      <c r="D173" s="31" t="s">
        <v>21</v>
      </c>
      <c r="E173" s="29">
        <v>7.5</v>
      </c>
      <c r="F173" s="29">
        <v>0</v>
      </c>
      <c r="G173" s="32">
        <f t="shared" si="8"/>
        <v>0</v>
      </c>
    </row>
    <row r="174" spans="1:7" s="8" customFormat="1" ht="38.25" customHeight="1">
      <c r="A174" s="116"/>
      <c r="B174" s="29">
        <v>3</v>
      </c>
      <c r="C174" s="30" t="s">
        <v>100</v>
      </c>
      <c r="D174" s="31" t="s">
        <v>21</v>
      </c>
      <c r="E174" s="29">
        <v>7.5</v>
      </c>
      <c r="F174" s="29">
        <v>0</v>
      </c>
      <c r="G174" s="32">
        <f t="shared" si="8"/>
        <v>0</v>
      </c>
    </row>
    <row r="175" spans="1:7" s="8" customFormat="1" ht="29.25" customHeight="1">
      <c r="A175" s="116"/>
      <c r="B175" s="29">
        <v>4</v>
      </c>
      <c r="C175" s="30" t="s">
        <v>101</v>
      </c>
      <c r="D175" s="31" t="s">
        <v>21</v>
      </c>
      <c r="E175" s="29">
        <v>100</v>
      </c>
      <c r="F175" s="29">
        <v>0</v>
      </c>
      <c r="G175" s="32">
        <f t="shared" si="8"/>
        <v>0</v>
      </c>
    </row>
    <row r="176" spans="1:7" s="8" customFormat="1" ht="29.25" customHeight="1">
      <c r="A176" s="116"/>
      <c r="B176" s="29">
        <v>5</v>
      </c>
      <c r="C176" s="30" t="s">
        <v>102</v>
      </c>
      <c r="D176" s="31" t="s">
        <v>21</v>
      </c>
      <c r="E176" s="29">
        <v>7</v>
      </c>
      <c r="F176" s="29">
        <v>0</v>
      </c>
      <c r="G176" s="32">
        <f t="shared" si="8"/>
        <v>0</v>
      </c>
    </row>
    <row r="177" spans="1:7" s="8" customFormat="1" ht="38.25" customHeight="1">
      <c r="A177" s="116"/>
      <c r="B177" s="29">
        <v>6</v>
      </c>
      <c r="C177" s="30" t="s">
        <v>103</v>
      </c>
      <c r="D177" s="31" t="s">
        <v>21</v>
      </c>
      <c r="E177" s="29">
        <v>42</v>
      </c>
      <c r="F177" s="29">
        <v>0</v>
      </c>
      <c r="G177" s="32">
        <f t="shared" si="8"/>
        <v>0</v>
      </c>
    </row>
    <row r="178" spans="1:7" s="8" customFormat="1" ht="12.75">
      <c r="A178" s="25"/>
      <c r="B178" s="107" t="s">
        <v>15</v>
      </c>
      <c r="C178" s="107"/>
      <c r="D178" s="26"/>
      <c r="E178" s="27">
        <f>SUM(E172:E177)</f>
        <v>963.3</v>
      </c>
      <c r="F178" s="27">
        <f>SUM(F172:F177)</f>
        <v>679.1</v>
      </c>
      <c r="G178" s="27">
        <f>F178/E178*100</f>
        <v>70.49724903975917</v>
      </c>
    </row>
    <row r="179" spans="1:7" s="8" customFormat="1" ht="21.75" customHeight="1">
      <c r="A179" s="115">
        <v>10</v>
      </c>
      <c r="B179" s="113" t="s">
        <v>202</v>
      </c>
      <c r="C179" s="113"/>
      <c r="D179" s="113"/>
      <c r="E179" s="113"/>
      <c r="F179" s="113"/>
      <c r="G179" s="113"/>
    </row>
    <row r="180" spans="1:7" s="8" customFormat="1" ht="25.5" customHeight="1">
      <c r="A180" s="116"/>
      <c r="B180" s="66">
        <v>1</v>
      </c>
      <c r="C180" s="5" t="s">
        <v>45</v>
      </c>
      <c r="D180" s="17" t="s">
        <v>20</v>
      </c>
      <c r="E180" s="29">
        <v>22830.0463</v>
      </c>
      <c r="F180" s="29">
        <v>155.81512</v>
      </c>
      <c r="G180" s="32">
        <f>F180/E180</f>
        <v>0.006825002365413512</v>
      </c>
    </row>
    <row r="181" spans="1:7" s="8" customFormat="1" ht="24" customHeight="1">
      <c r="A181" s="116"/>
      <c r="B181" s="67"/>
      <c r="C181" s="5"/>
      <c r="D181" s="31" t="s">
        <v>21</v>
      </c>
      <c r="E181" s="68">
        <v>9.23688</v>
      </c>
      <c r="F181" s="68">
        <v>0</v>
      </c>
      <c r="G181" s="32">
        <f>F181/E181</f>
        <v>0</v>
      </c>
    </row>
    <row r="182" spans="1:7" s="8" customFormat="1" ht="22.5" customHeight="1">
      <c r="A182" s="116"/>
      <c r="B182" s="29"/>
      <c r="C182" s="5"/>
      <c r="D182" s="69" t="s">
        <v>47</v>
      </c>
      <c r="E182" s="68">
        <v>70280.40171</v>
      </c>
      <c r="F182" s="68">
        <v>595.06977</v>
      </c>
      <c r="G182" s="32">
        <f>F182/E182</f>
        <v>0.008467079804914221</v>
      </c>
    </row>
    <row r="183" spans="1:7" s="8" customFormat="1" ht="12.75" customHeight="1">
      <c r="A183" s="25"/>
      <c r="B183" s="107" t="s">
        <v>15</v>
      </c>
      <c r="C183" s="107"/>
      <c r="D183" s="26"/>
      <c r="E183" s="26">
        <f>SUM(E180:E182)</f>
        <v>93119.68489</v>
      </c>
      <c r="F183" s="26">
        <f>SUM(F180:F182)</f>
        <v>750.8848899999999</v>
      </c>
      <c r="G183" s="28">
        <f>F183/E183*100</f>
        <v>0.8063653682752491</v>
      </c>
    </row>
    <row r="184" spans="1:7" s="8" customFormat="1" ht="25.5" customHeight="1">
      <c r="A184" s="115">
        <v>11</v>
      </c>
      <c r="B184" s="113" t="s">
        <v>213</v>
      </c>
      <c r="C184" s="113"/>
      <c r="D184" s="113"/>
      <c r="E184" s="113"/>
      <c r="F184" s="113"/>
      <c r="G184" s="113"/>
    </row>
    <row r="185" spans="1:7" s="8" customFormat="1" ht="38.25">
      <c r="A185" s="116"/>
      <c r="B185" s="29"/>
      <c r="C185" s="30" t="s">
        <v>80</v>
      </c>
      <c r="D185" s="17"/>
      <c r="E185" s="29"/>
      <c r="F185" s="29"/>
      <c r="G185" s="19"/>
    </row>
    <row r="186" spans="1:7" s="8" customFormat="1" ht="25.5">
      <c r="A186" s="116"/>
      <c r="B186" s="29">
        <v>1</v>
      </c>
      <c r="C186" s="30" t="s">
        <v>211</v>
      </c>
      <c r="D186" s="70" t="s">
        <v>21</v>
      </c>
      <c r="E186" s="68">
        <v>350</v>
      </c>
      <c r="F186" s="29">
        <v>350</v>
      </c>
      <c r="G186" s="19">
        <f aca="true" t="shared" si="9" ref="G185:G195">F186/E186</f>
        <v>1</v>
      </c>
    </row>
    <row r="187" spans="1:7" s="8" customFormat="1" ht="25.5">
      <c r="A187" s="116"/>
      <c r="B187" s="29">
        <v>2</v>
      </c>
      <c r="C187" s="30" t="s">
        <v>224</v>
      </c>
      <c r="D187" s="70" t="s">
        <v>21</v>
      </c>
      <c r="E187" s="68">
        <v>900</v>
      </c>
      <c r="F187" s="29">
        <v>0</v>
      </c>
      <c r="G187" s="19">
        <f t="shared" si="9"/>
        <v>0</v>
      </c>
    </row>
    <row r="188" spans="1:7" s="8" customFormat="1" ht="25.5">
      <c r="A188" s="116"/>
      <c r="B188" s="29">
        <v>3</v>
      </c>
      <c r="C188" s="30" t="s">
        <v>212</v>
      </c>
      <c r="D188" s="70" t="s">
        <v>20</v>
      </c>
      <c r="E188" s="68">
        <v>37256.5</v>
      </c>
      <c r="F188" s="29">
        <v>35481.5</v>
      </c>
      <c r="G188" s="19">
        <f t="shared" si="9"/>
        <v>0.9523573067786829</v>
      </c>
    </row>
    <row r="189" spans="1:7" s="8" customFormat="1" ht="22.5">
      <c r="A189" s="116"/>
      <c r="B189" s="29"/>
      <c r="C189" s="30"/>
      <c r="D189" s="70" t="s">
        <v>21</v>
      </c>
      <c r="E189" s="68">
        <v>3.8</v>
      </c>
      <c r="F189" s="29">
        <v>0.0512</v>
      </c>
      <c r="G189" s="19">
        <f t="shared" si="9"/>
        <v>0.013473684210526317</v>
      </c>
    </row>
    <row r="190" spans="1:7" s="8" customFormat="1" ht="25.5">
      <c r="A190" s="116"/>
      <c r="B190" s="29"/>
      <c r="C190" s="30" t="s">
        <v>210</v>
      </c>
      <c r="D190" s="31" t="s">
        <v>21</v>
      </c>
      <c r="E190" s="68">
        <v>295.3</v>
      </c>
      <c r="F190" s="29">
        <v>295.3</v>
      </c>
      <c r="G190" s="19">
        <f t="shared" si="9"/>
        <v>1</v>
      </c>
    </row>
    <row r="191" spans="1:7" s="8" customFormat="1" ht="25.5">
      <c r="A191" s="116"/>
      <c r="B191" s="29"/>
      <c r="C191" s="30" t="s">
        <v>207</v>
      </c>
      <c r="D191" s="17"/>
      <c r="E191" s="68"/>
      <c r="F191" s="29"/>
      <c r="G191" s="19"/>
    </row>
    <row r="192" spans="1:7" s="8" customFormat="1" ht="22.5">
      <c r="A192" s="116"/>
      <c r="B192" s="29">
        <v>1</v>
      </c>
      <c r="C192" s="30" t="s">
        <v>208</v>
      </c>
      <c r="D192" s="17" t="s">
        <v>20</v>
      </c>
      <c r="E192" s="68">
        <v>7780</v>
      </c>
      <c r="F192" s="29">
        <v>7736.2</v>
      </c>
      <c r="G192" s="19">
        <f t="shared" si="9"/>
        <v>0.9943701799485861</v>
      </c>
    </row>
    <row r="193" spans="1:7" s="8" customFormat="1" ht="22.5">
      <c r="A193" s="116"/>
      <c r="B193" s="29">
        <v>2</v>
      </c>
      <c r="C193" s="30" t="s">
        <v>209</v>
      </c>
      <c r="D193" s="17" t="s">
        <v>20</v>
      </c>
      <c r="E193" s="68">
        <v>434</v>
      </c>
      <c r="F193" s="29">
        <v>302.8</v>
      </c>
      <c r="G193" s="19">
        <f t="shared" si="9"/>
        <v>0.6976958525345622</v>
      </c>
    </row>
    <row r="194" spans="1:7" s="8" customFormat="1" ht="22.5" customHeight="1">
      <c r="A194" s="116"/>
      <c r="B194" s="62"/>
      <c r="C194" s="64" t="s">
        <v>25</v>
      </c>
      <c r="D194" s="22" t="s">
        <v>20</v>
      </c>
      <c r="E194" s="62">
        <f>E192+E188+E193</f>
        <v>45470.5</v>
      </c>
      <c r="F194" s="62">
        <f>F192+F188+F193</f>
        <v>43520.5</v>
      </c>
      <c r="G194" s="24">
        <f t="shared" si="9"/>
        <v>0.9571150526165316</v>
      </c>
    </row>
    <row r="195" spans="1:7" s="8" customFormat="1" ht="22.5">
      <c r="A195" s="116"/>
      <c r="B195" s="62"/>
      <c r="C195" s="64"/>
      <c r="D195" s="58" t="s">
        <v>21</v>
      </c>
      <c r="E195" s="62">
        <f>E186+E187+E189+E190</f>
        <v>1549.1</v>
      </c>
      <c r="F195" s="62">
        <f>F186+F187+F189+F190</f>
        <v>645.3512000000001</v>
      </c>
      <c r="G195" s="24">
        <f t="shared" si="9"/>
        <v>0.41659750823058556</v>
      </c>
    </row>
    <row r="196" spans="1:7" s="8" customFormat="1" ht="12.75">
      <c r="A196" s="25"/>
      <c r="B196" s="107" t="s">
        <v>15</v>
      </c>
      <c r="C196" s="107"/>
      <c r="D196" s="26"/>
      <c r="E196" s="76">
        <f>SUM(E194:E195)</f>
        <v>47019.6</v>
      </c>
      <c r="F196" s="26">
        <f>SUM(F194:F195)</f>
        <v>44165.8512</v>
      </c>
      <c r="G196" s="28">
        <f>F196/E196*100</f>
        <v>93.93072505933695</v>
      </c>
    </row>
    <row r="197" spans="1:7" s="8" customFormat="1" ht="30" customHeight="1">
      <c r="A197" s="115">
        <v>12</v>
      </c>
      <c r="B197" s="113" t="s">
        <v>17</v>
      </c>
      <c r="C197" s="113"/>
      <c r="D197" s="113"/>
      <c r="E197" s="113"/>
      <c r="F197" s="113"/>
      <c r="G197" s="113"/>
    </row>
    <row r="198" spans="1:7" s="8" customFormat="1" ht="27.75" customHeight="1">
      <c r="A198" s="116"/>
      <c r="B198" s="15">
        <v>1</v>
      </c>
      <c r="C198" s="5" t="s">
        <v>49</v>
      </c>
      <c r="D198" s="17" t="s">
        <v>20</v>
      </c>
      <c r="E198" s="15">
        <v>1123.5</v>
      </c>
      <c r="F198" s="15">
        <v>849.4</v>
      </c>
      <c r="G198" s="19">
        <f aca="true" t="shared" si="10" ref="G198:G203">F198/E198</f>
        <v>0.7560302625723186</v>
      </c>
    </row>
    <row r="199" spans="1:7" s="8" customFormat="1" ht="27.75" customHeight="1">
      <c r="A199" s="116"/>
      <c r="B199" s="15">
        <v>2</v>
      </c>
      <c r="C199" s="5" t="s">
        <v>50</v>
      </c>
      <c r="D199" s="17" t="s">
        <v>20</v>
      </c>
      <c r="E199" s="15">
        <v>29.5</v>
      </c>
      <c r="F199" s="15">
        <v>14.5</v>
      </c>
      <c r="G199" s="19">
        <f t="shared" si="10"/>
        <v>0.4915254237288136</v>
      </c>
    </row>
    <row r="200" spans="1:7" s="8" customFormat="1" ht="50.25" customHeight="1">
      <c r="A200" s="116"/>
      <c r="B200" s="15">
        <v>3</v>
      </c>
      <c r="C200" s="5" t="s">
        <v>51</v>
      </c>
      <c r="D200" s="17" t="s">
        <v>20</v>
      </c>
      <c r="E200" s="15">
        <v>27224.4</v>
      </c>
      <c r="F200" s="15">
        <v>27224.34</v>
      </c>
      <c r="G200" s="19">
        <f t="shared" si="10"/>
        <v>0.9999977960946798</v>
      </c>
    </row>
    <row r="201" spans="1:7" s="8" customFormat="1" ht="27.75" customHeight="1">
      <c r="A201" s="116"/>
      <c r="B201" s="15">
        <v>4</v>
      </c>
      <c r="C201" s="5" t="s">
        <v>52</v>
      </c>
      <c r="D201" s="17" t="s">
        <v>20</v>
      </c>
      <c r="E201" s="15">
        <v>6890.9</v>
      </c>
      <c r="F201" s="15">
        <v>5482.57</v>
      </c>
      <c r="G201" s="19">
        <f t="shared" si="10"/>
        <v>0.795624664412486</v>
      </c>
    </row>
    <row r="202" spans="1:7" s="8" customFormat="1" ht="27" customHeight="1">
      <c r="A202" s="116"/>
      <c r="B202" s="15">
        <v>5</v>
      </c>
      <c r="C202" s="5" t="s">
        <v>53</v>
      </c>
      <c r="D202" s="17" t="s">
        <v>20</v>
      </c>
      <c r="E202" s="15">
        <v>999.1</v>
      </c>
      <c r="F202" s="15">
        <v>598.1</v>
      </c>
      <c r="G202" s="19">
        <f t="shared" si="10"/>
        <v>0.5986387748974077</v>
      </c>
    </row>
    <row r="203" spans="1:7" s="8" customFormat="1" ht="22.5">
      <c r="A203" s="120"/>
      <c r="B203" s="20"/>
      <c r="C203" s="61" t="s">
        <v>25</v>
      </c>
      <c r="D203" s="22" t="s">
        <v>20</v>
      </c>
      <c r="E203" s="20">
        <f>SUM(E198:E202)</f>
        <v>36267.4</v>
      </c>
      <c r="F203" s="20">
        <f>SUM(F198:F202)</f>
        <v>34168.909999999996</v>
      </c>
      <c r="G203" s="24">
        <f t="shared" si="10"/>
        <v>0.94213839426041</v>
      </c>
    </row>
    <row r="204" spans="1:7" s="8" customFormat="1" ht="12.75">
      <c r="A204" s="25"/>
      <c r="B204" s="107" t="s">
        <v>15</v>
      </c>
      <c r="C204" s="107"/>
      <c r="D204" s="26"/>
      <c r="E204" s="26">
        <f>SUM(E203)</f>
        <v>36267.4</v>
      </c>
      <c r="F204" s="26">
        <f>SUM(F203)</f>
        <v>34168.909999999996</v>
      </c>
      <c r="G204" s="28">
        <f>F204/E204*100</f>
        <v>94.213839426041</v>
      </c>
    </row>
    <row r="205" spans="1:7" s="8" customFormat="1" ht="12.75" customHeight="1">
      <c r="A205" s="115">
        <v>13</v>
      </c>
      <c r="B205" s="113" t="s">
        <v>203</v>
      </c>
      <c r="C205" s="113"/>
      <c r="D205" s="113"/>
      <c r="E205" s="113"/>
      <c r="F205" s="113"/>
      <c r="G205" s="113"/>
    </row>
    <row r="206" spans="1:7" s="8" customFormat="1" ht="37.5" customHeight="1">
      <c r="A206" s="116"/>
      <c r="B206" s="15"/>
      <c r="C206" s="5" t="s">
        <v>232</v>
      </c>
      <c r="D206" s="17"/>
      <c r="E206" s="71">
        <f>SUM(E207:E221)</f>
        <v>30515.193959999997</v>
      </c>
      <c r="F206" s="71">
        <f>SUM(F207:F221)</f>
        <v>15473.335000000001</v>
      </c>
      <c r="G206" s="19">
        <f>F206/E206</f>
        <v>0.5070698557670253</v>
      </c>
    </row>
    <row r="207" spans="1:7" s="8" customFormat="1" ht="37.5" customHeight="1">
      <c r="A207" s="116"/>
      <c r="B207" s="15">
        <v>1</v>
      </c>
      <c r="C207" s="5" t="s">
        <v>76</v>
      </c>
      <c r="D207" s="17" t="s">
        <v>20</v>
      </c>
      <c r="E207" s="71">
        <v>18090.079</v>
      </c>
      <c r="F207" s="71">
        <v>11929.314</v>
      </c>
      <c r="G207" s="19">
        <f aca="true" t="shared" si="11" ref="G207:G225">F207/E207</f>
        <v>0.6594395745867113</v>
      </c>
    </row>
    <row r="208" spans="1:7" s="8" customFormat="1" ht="23.25" customHeight="1">
      <c r="A208" s="116"/>
      <c r="B208" s="15"/>
      <c r="C208" s="5"/>
      <c r="D208" s="17" t="s">
        <v>21</v>
      </c>
      <c r="E208" s="71">
        <v>952.11</v>
      </c>
      <c r="F208" s="71">
        <v>909.476</v>
      </c>
      <c r="G208" s="19">
        <f t="shared" si="11"/>
        <v>0.9552215605339719</v>
      </c>
    </row>
    <row r="209" spans="1:7" s="8" customFormat="1" ht="23.25" customHeight="1">
      <c r="A209" s="116"/>
      <c r="B209" s="15">
        <v>2</v>
      </c>
      <c r="C209" s="5" t="s">
        <v>77</v>
      </c>
      <c r="D209" s="17" t="s">
        <v>20</v>
      </c>
      <c r="E209" s="71">
        <v>109.25</v>
      </c>
      <c r="F209" s="71">
        <v>109.25</v>
      </c>
      <c r="G209" s="19">
        <f t="shared" si="11"/>
        <v>1</v>
      </c>
    </row>
    <row r="210" spans="1:7" s="8" customFormat="1" ht="23.25" customHeight="1">
      <c r="A210" s="116"/>
      <c r="B210" s="15"/>
      <c r="C210" s="5"/>
      <c r="D210" s="17" t="s">
        <v>21</v>
      </c>
      <c r="E210" s="71">
        <v>5.75</v>
      </c>
      <c r="F210" s="71">
        <v>5.75</v>
      </c>
      <c r="G210" s="19">
        <f t="shared" si="11"/>
        <v>1</v>
      </c>
    </row>
    <row r="211" spans="1:7" s="8" customFormat="1" ht="23.25" customHeight="1">
      <c r="A211" s="116"/>
      <c r="B211" s="15">
        <v>3</v>
      </c>
      <c r="C211" s="5" t="s">
        <v>204</v>
      </c>
      <c r="D211" s="17" t="s">
        <v>21</v>
      </c>
      <c r="E211" s="71">
        <v>101</v>
      </c>
      <c r="F211" s="71">
        <v>13.543</v>
      </c>
      <c r="G211" s="19">
        <f t="shared" si="11"/>
        <v>0.13408910891089107</v>
      </c>
    </row>
    <row r="212" spans="1:7" s="8" customFormat="1" ht="23.25" customHeight="1">
      <c r="A212" s="116"/>
      <c r="B212" s="15">
        <v>4</v>
      </c>
      <c r="C212" s="5" t="s">
        <v>205</v>
      </c>
      <c r="D212" s="17" t="s">
        <v>21</v>
      </c>
      <c r="E212" s="71">
        <v>765</v>
      </c>
      <c r="F212" s="71">
        <v>0</v>
      </c>
      <c r="G212" s="19">
        <f t="shared" si="11"/>
        <v>0</v>
      </c>
    </row>
    <row r="213" spans="1:7" s="8" customFormat="1" ht="24.75" customHeight="1">
      <c r="A213" s="116"/>
      <c r="B213" s="15">
        <v>5</v>
      </c>
      <c r="C213" s="5" t="s">
        <v>225</v>
      </c>
      <c r="D213" s="17" t="s">
        <v>21</v>
      </c>
      <c r="E213" s="71">
        <v>135</v>
      </c>
      <c r="F213" s="71">
        <v>135</v>
      </c>
      <c r="G213" s="19">
        <f>F213/E213</f>
        <v>1</v>
      </c>
    </row>
    <row r="214" spans="1:7" s="8" customFormat="1" ht="24.75" customHeight="1">
      <c r="A214" s="116"/>
      <c r="B214" s="15">
        <v>6</v>
      </c>
      <c r="C214" s="5" t="s">
        <v>226</v>
      </c>
      <c r="D214" s="17" t="s">
        <v>21</v>
      </c>
      <c r="E214" s="71">
        <v>225.441</v>
      </c>
      <c r="F214" s="71">
        <v>225.441</v>
      </c>
      <c r="G214" s="19">
        <f>F214/E214</f>
        <v>1</v>
      </c>
    </row>
    <row r="215" spans="1:7" s="8" customFormat="1" ht="24.75" customHeight="1">
      <c r="A215" s="116"/>
      <c r="B215" s="15">
        <v>7</v>
      </c>
      <c r="C215" s="5" t="s">
        <v>227</v>
      </c>
      <c r="D215" s="17" t="s">
        <v>21</v>
      </c>
      <c r="E215" s="71">
        <v>43.6</v>
      </c>
      <c r="F215" s="71">
        <v>43.6</v>
      </c>
      <c r="G215" s="19">
        <f>F215/E215</f>
        <v>1</v>
      </c>
    </row>
    <row r="216" spans="1:7" s="8" customFormat="1" ht="24" customHeight="1">
      <c r="A216" s="116"/>
      <c r="B216" s="15">
        <v>8</v>
      </c>
      <c r="C216" s="5" t="s">
        <v>206</v>
      </c>
      <c r="D216" s="17" t="s">
        <v>20</v>
      </c>
      <c r="E216" s="71">
        <v>0</v>
      </c>
      <c r="F216" s="71">
        <v>0</v>
      </c>
      <c r="G216" s="19"/>
    </row>
    <row r="217" spans="1:7" s="8" customFormat="1" ht="24" customHeight="1">
      <c r="A217" s="116"/>
      <c r="B217" s="15">
        <v>9</v>
      </c>
      <c r="C217" s="5" t="s">
        <v>228</v>
      </c>
      <c r="D217" s="17" t="s">
        <v>20</v>
      </c>
      <c r="E217" s="71">
        <v>5292.671</v>
      </c>
      <c r="F217" s="71">
        <v>0</v>
      </c>
      <c r="G217" s="19">
        <f>F217/E217</f>
        <v>0</v>
      </c>
    </row>
    <row r="218" spans="1:7" s="8" customFormat="1" ht="24" customHeight="1">
      <c r="A218" s="116"/>
      <c r="B218" s="15"/>
      <c r="C218" s="5"/>
      <c r="D218" s="17" t="s">
        <v>21</v>
      </c>
      <c r="E218" s="71">
        <v>280</v>
      </c>
      <c r="F218" s="71">
        <v>0</v>
      </c>
      <c r="G218" s="19">
        <f t="shared" si="11"/>
        <v>0</v>
      </c>
    </row>
    <row r="219" spans="1:7" s="8" customFormat="1" ht="24" customHeight="1">
      <c r="A219" s="116"/>
      <c r="B219" s="15">
        <v>10</v>
      </c>
      <c r="C219" s="5" t="s">
        <v>229</v>
      </c>
      <c r="D219" s="17" t="s">
        <v>21</v>
      </c>
      <c r="E219" s="71">
        <v>2413.33196</v>
      </c>
      <c r="F219" s="71">
        <v>0</v>
      </c>
      <c r="G219" s="19">
        <f t="shared" si="11"/>
        <v>0</v>
      </c>
    </row>
    <row r="220" spans="1:7" s="8" customFormat="1" ht="35.25" customHeight="1">
      <c r="A220" s="116"/>
      <c r="B220" s="15">
        <v>11</v>
      </c>
      <c r="C220" s="5" t="s">
        <v>230</v>
      </c>
      <c r="D220" s="17" t="s">
        <v>20</v>
      </c>
      <c r="E220" s="71">
        <v>1543.099</v>
      </c>
      <c r="F220" s="71">
        <v>1543.099</v>
      </c>
      <c r="G220" s="19">
        <f t="shared" si="11"/>
        <v>1</v>
      </c>
    </row>
    <row r="221" spans="1:7" s="8" customFormat="1" ht="35.25" customHeight="1">
      <c r="A221" s="116"/>
      <c r="B221" s="15">
        <v>12</v>
      </c>
      <c r="C221" s="5" t="s">
        <v>231</v>
      </c>
      <c r="D221" s="17" t="s">
        <v>20</v>
      </c>
      <c r="E221" s="71">
        <v>558.862</v>
      </c>
      <c r="F221" s="71">
        <v>558.862</v>
      </c>
      <c r="G221" s="19">
        <f t="shared" si="11"/>
        <v>1</v>
      </c>
    </row>
    <row r="222" spans="1:7" s="8" customFormat="1" ht="24" customHeight="1">
      <c r="A222" s="116"/>
      <c r="B222" s="15"/>
      <c r="C222" s="5" t="s">
        <v>78</v>
      </c>
      <c r="D222" s="17" t="s">
        <v>21</v>
      </c>
      <c r="E222" s="71">
        <v>316.666</v>
      </c>
      <c r="F222" s="71">
        <v>0</v>
      </c>
      <c r="G222" s="19">
        <f t="shared" si="11"/>
        <v>0</v>
      </c>
    </row>
    <row r="223" spans="1:7" s="8" customFormat="1" ht="24" customHeight="1">
      <c r="A223" s="116"/>
      <c r="B223" s="15"/>
      <c r="C223" s="5" t="s">
        <v>79</v>
      </c>
      <c r="D223" s="17" t="s">
        <v>21</v>
      </c>
      <c r="E223" s="71">
        <v>2550</v>
      </c>
      <c r="F223" s="71">
        <v>2550</v>
      </c>
      <c r="G223" s="19">
        <f t="shared" si="11"/>
        <v>1</v>
      </c>
    </row>
    <row r="224" spans="1:7" s="8" customFormat="1" ht="24" customHeight="1">
      <c r="A224" s="116"/>
      <c r="B224" s="20"/>
      <c r="C224" s="72" t="s">
        <v>25</v>
      </c>
      <c r="D224" s="22" t="s">
        <v>20</v>
      </c>
      <c r="E224" s="20">
        <f>E207+E209+E216+E220+E221+E217</f>
        <v>25593.961000000003</v>
      </c>
      <c r="F224" s="20">
        <f>F207+F209+F216+F220+F221+F217</f>
        <v>14140.525</v>
      </c>
      <c r="G224" s="24">
        <f t="shared" si="11"/>
        <v>0.5524945904231079</v>
      </c>
    </row>
    <row r="225" spans="1:7" s="8" customFormat="1" ht="24" customHeight="1">
      <c r="A225" s="116"/>
      <c r="B225" s="20"/>
      <c r="C225" s="57"/>
      <c r="D225" s="22" t="s">
        <v>21</v>
      </c>
      <c r="E225" s="20">
        <f>E208+E210+E211+E212+E213+E214+E215+E218+E219+E222+E223</f>
        <v>7787.8989599999995</v>
      </c>
      <c r="F225" s="20">
        <f>F208+F210+F211+F212+F213+F214+F215+F218+F219+F222+F223</f>
        <v>3882.81</v>
      </c>
      <c r="G225" s="24">
        <f t="shared" si="11"/>
        <v>0.49856964245976815</v>
      </c>
    </row>
    <row r="226" spans="1:7" s="8" customFormat="1" ht="12.75">
      <c r="A226" s="25"/>
      <c r="B226" s="107" t="s">
        <v>15</v>
      </c>
      <c r="C226" s="107"/>
      <c r="D226" s="26"/>
      <c r="E226" s="76">
        <f>SUM(E224:E225)</f>
        <v>33381.85996</v>
      </c>
      <c r="F226" s="76">
        <f>SUM(F224:F225)</f>
        <v>18023.335</v>
      </c>
      <c r="G226" s="28">
        <f>F226/E226*100</f>
        <v>53.99140437829576</v>
      </c>
    </row>
    <row r="227" spans="1:7" s="8" customFormat="1" ht="12.75" customHeight="1">
      <c r="A227" s="115">
        <v>14</v>
      </c>
      <c r="B227" s="117" t="s">
        <v>196</v>
      </c>
      <c r="C227" s="118"/>
      <c r="D227" s="118"/>
      <c r="E227" s="118"/>
      <c r="F227" s="118"/>
      <c r="G227" s="119"/>
    </row>
    <row r="228" spans="1:7" s="8" customFormat="1" ht="33" customHeight="1">
      <c r="A228" s="116"/>
      <c r="B228" s="15">
        <v>1</v>
      </c>
      <c r="C228" s="16" t="s">
        <v>54</v>
      </c>
      <c r="D228" s="17" t="s">
        <v>21</v>
      </c>
      <c r="E228" s="18">
        <v>68</v>
      </c>
      <c r="F228" s="18">
        <v>60.67432</v>
      </c>
      <c r="G228" s="19">
        <f>F228/E228</f>
        <v>0.8922694117647059</v>
      </c>
    </row>
    <row r="229" spans="1:7" s="8" customFormat="1" ht="60" customHeight="1">
      <c r="A229" s="116"/>
      <c r="B229" s="15">
        <v>2</v>
      </c>
      <c r="C229" s="16" t="s">
        <v>55</v>
      </c>
      <c r="D229" s="17" t="s">
        <v>21</v>
      </c>
      <c r="E229" s="18">
        <v>0</v>
      </c>
      <c r="F229" s="18">
        <v>0</v>
      </c>
      <c r="G229" s="19"/>
    </row>
    <row r="230" spans="1:7" s="8" customFormat="1" ht="26.25" customHeight="1">
      <c r="A230" s="116"/>
      <c r="B230" s="15">
        <v>3</v>
      </c>
      <c r="C230" s="16" t="s">
        <v>56</v>
      </c>
      <c r="D230" s="17" t="s">
        <v>21</v>
      </c>
      <c r="E230" s="18">
        <v>0</v>
      </c>
      <c r="F230" s="18">
        <v>0</v>
      </c>
      <c r="G230" s="19"/>
    </row>
    <row r="231" spans="1:7" s="8" customFormat="1" ht="21" customHeight="1">
      <c r="A231" s="116"/>
      <c r="B231" s="15">
        <v>4</v>
      </c>
      <c r="C231" s="16" t="s">
        <v>57</v>
      </c>
      <c r="D231" s="17" t="s">
        <v>21</v>
      </c>
      <c r="E231" s="18">
        <v>11</v>
      </c>
      <c r="F231" s="18">
        <v>8.90159</v>
      </c>
      <c r="G231" s="19">
        <f>F231/E231</f>
        <v>0.8092354545454546</v>
      </c>
    </row>
    <row r="232" spans="1:7" s="8" customFormat="1" ht="19.5" customHeight="1">
      <c r="A232" s="116"/>
      <c r="B232" s="20"/>
      <c r="C232" s="21" t="s">
        <v>25</v>
      </c>
      <c r="D232" s="22" t="s">
        <v>21</v>
      </c>
      <c r="E232" s="23">
        <f>SUM(E228:E231)</f>
        <v>79</v>
      </c>
      <c r="F232" s="23">
        <f>SUM(F228:F231)</f>
        <v>69.57591000000001</v>
      </c>
      <c r="G232" s="24">
        <f>F232/E232</f>
        <v>0.8807077215189875</v>
      </c>
    </row>
    <row r="233" spans="1:7" s="8" customFormat="1" ht="12.75">
      <c r="A233" s="25"/>
      <c r="B233" s="107" t="s">
        <v>15</v>
      </c>
      <c r="C233" s="107"/>
      <c r="D233" s="26"/>
      <c r="E233" s="27">
        <f>SUM(E232)</f>
        <v>79</v>
      </c>
      <c r="F233" s="27">
        <f>SUM(F232)</f>
        <v>69.57591000000001</v>
      </c>
      <c r="G233" s="28">
        <f>F233/E233*100</f>
        <v>88.07077215189875</v>
      </c>
    </row>
    <row r="234" spans="1:7" s="8" customFormat="1" ht="14.25">
      <c r="A234" s="115">
        <v>15</v>
      </c>
      <c r="B234" s="113" t="s">
        <v>183</v>
      </c>
      <c r="C234" s="113"/>
      <c r="D234" s="113"/>
      <c r="E234" s="113"/>
      <c r="F234" s="113"/>
      <c r="G234" s="113"/>
    </row>
    <row r="235" spans="1:7" s="8" customFormat="1" ht="22.5">
      <c r="A235" s="116"/>
      <c r="B235" s="15">
        <v>1</v>
      </c>
      <c r="C235" s="16" t="s">
        <v>184</v>
      </c>
      <c r="D235" s="17" t="s">
        <v>21</v>
      </c>
      <c r="E235" s="38">
        <v>952.8</v>
      </c>
      <c r="F235" s="38">
        <v>870.7</v>
      </c>
      <c r="G235" s="19">
        <f aca="true" t="shared" si="12" ref="G235:G245">F235/E235</f>
        <v>0.9138329135180522</v>
      </c>
    </row>
    <row r="236" spans="1:7" s="8" customFormat="1" ht="22.5">
      <c r="A236" s="116"/>
      <c r="B236" s="15">
        <v>2</v>
      </c>
      <c r="C236" s="16" t="s">
        <v>185</v>
      </c>
      <c r="D236" s="17" t="s">
        <v>21</v>
      </c>
      <c r="E236" s="38">
        <v>711</v>
      </c>
      <c r="F236" s="38">
        <v>508.2</v>
      </c>
      <c r="G236" s="19">
        <f t="shared" si="12"/>
        <v>0.7147679324894515</v>
      </c>
    </row>
    <row r="237" spans="1:7" s="8" customFormat="1" ht="22.5">
      <c r="A237" s="116"/>
      <c r="B237" s="15">
        <v>3</v>
      </c>
      <c r="C237" s="16" t="s">
        <v>186</v>
      </c>
      <c r="D237" s="17" t="s">
        <v>21</v>
      </c>
      <c r="E237" s="38">
        <v>50</v>
      </c>
      <c r="F237" s="38">
        <v>50</v>
      </c>
      <c r="G237" s="19">
        <f t="shared" si="12"/>
        <v>1</v>
      </c>
    </row>
    <row r="238" spans="1:7" s="8" customFormat="1" ht="22.5">
      <c r="A238" s="116"/>
      <c r="B238" s="15">
        <v>4</v>
      </c>
      <c r="C238" s="16" t="s">
        <v>187</v>
      </c>
      <c r="D238" s="17" t="s">
        <v>21</v>
      </c>
      <c r="E238" s="38">
        <v>150.4</v>
      </c>
      <c r="F238" s="38">
        <v>28.6</v>
      </c>
      <c r="G238" s="19">
        <f t="shared" si="12"/>
        <v>0.1901595744680851</v>
      </c>
    </row>
    <row r="239" spans="1:7" s="8" customFormat="1" ht="22.5">
      <c r="A239" s="116"/>
      <c r="B239" s="15">
        <v>5</v>
      </c>
      <c r="C239" s="16" t="s">
        <v>188</v>
      </c>
      <c r="D239" s="17" t="s">
        <v>21</v>
      </c>
      <c r="E239" s="38">
        <v>50</v>
      </c>
      <c r="F239" s="38">
        <v>45</v>
      </c>
      <c r="G239" s="19">
        <f t="shared" si="12"/>
        <v>0.9</v>
      </c>
    </row>
    <row r="240" spans="1:7" s="8" customFormat="1" ht="22.5">
      <c r="A240" s="116"/>
      <c r="B240" s="15">
        <v>6</v>
      </c>
      <c r="C240" s="16" t="s">
        <v>189</v>
      </c>
      <c r="D240" s="17" t="s">
        <v>21</v>
      </c>
      <c r="E240" s="38">
        <v>110</v>
      </c>
      <c r="F240" s="38">
        <v>72.2</v>
      </c>
      <c r="G240" s="19">
        <f t="shared" si="12"/>
        <v>0.6563636363636364</v>
      </c>
    </row>
    <row r="241" spans="1:7" s="8" customFormat="1" ht="22.5">
      <c r="A241" s="116"/>
      <c r="B241" s="15">
        <v>7</v>
      </c>
      <c r="C241" s="16" t="s">
        <v>190</v>
      </c>
      <c r="D241" s="17" t="s">
        <v>21</v>
      </c>
      <c r="E241" s="38">
        <v>322</v>
      </c>
      <c r="F241" s="38">
        <v>321.5</v>
      </c>
      <c r="G241" s="19">
        <f t="shared" si="12"/>
        <v>0.9984472049689441</v>
      </c>
    </row>
    <row r="242" spans="1:7" s="8" customFormat="1" ht="22.5">
      <c r="A242" s="116"/>
      <c r="B242" s="15">
        <v>8</v>
      </c>
      <c r="C242" s="16" t="s">
        <v>191</v>
      </c>
      <c r="D242" s="17" t="s">
        <v>21</v>
      </c>
      <c r="E242" s="38">
        <v>100</v>
      </c>
      <c r="F242" s="38">
        <v>100</v>
      </c>
      <c r="G242" s="19">
        <f t="shared" si="12"/>
        <v>1</v>
      </c>
    </row>
    <row r="243" spans="1:7" s="8" customFormat="1" ht="22.5">
      <c r="A243" s="116"/>
      <c r="B243" s="15">
        <v>9</v>
      </c>
      <c r="C243" s="16" t="s">
        <v>192</v>
      </c>
      <c r="D243" s="17" t="s">
        <v>21</v>
      </c>
      <c r="E243" s="38">
        <v>20</v>
      </c>
      <c r="F243" s="38">
        <v>18.3</v>
      </c>
      <c r="G243" s="19">
        <f t="shared" si="12"/>
        <v>0.915</v>
      </c>
    </row>
    <row r="244" spans="1:7" s="8" customFormat="1" ht="33.75">
      <c r="A244" s="116"/>
      <c r="B244" s="15"/>
      <c r="C244" s="16" t="s">
        <v>193</v>
      </c>
      <c r="D244" s="17"/>
      <c r="E244" s="38"/>
      <c r="F244" s="38"/>
      <c r="G244" s="19"/>
    </row>
    <row r="245" spans="1:7" s="8" customFormat="1" ht="22.5">
      <c r="A245" s="116"/>
      <c r="B245" s="15"/>
      <c r="C245" s="16" t="s">
        <v>194</v>
      </c>
      <c r="D245" s="17" t="s">
        <v>21</v>
      </c>
      <c r="E245" s="38">
        <v>30</v>
      </c>
      <c r="F245" s="38">
        <v>30</v>
      </c>
      <c r="G245" s="19">
        <f t="shared" si="12"/>
        <v>1</v>
      </c>
    </row>
    <row r="246" spans="1:7" s="8" customFormat="1" ht="22.5">
      <c r="A246" s="120"/>
      <c r="B246" s="40"/>
      <c r="C246" s="21" t="s">
        <v>25</v>
      </c>
      <c r="D246" s="22" t="s">
        <v>21</v>
      </c>
      <c r="E246" s="41">
        <f>SUM(E235:E245)</f>
        <v>2496.2</v>
      </c>
      <c r="F246" s="41">
        <f>SUM(F235:F245)</f>
        <v>2044.5</v>
      </c>
      <c r="G246" s="24">
        <f>F246/E246</f>
        <v>0.8190449483214487</v>
      </c>
    </row>
    <row r="247" spans="1:7" s="8" customFormat="1" ht="12.75">
      <c r="A247" s="25"/>
      <c r="B247" s="103" t="s">
        <v>15</v>
      </c>
      <c r="C247" s="104"/>
      <c r="D247" s="26"/>
      <c r="E247" s="42">
        <f>SUM(E246)</f>
        <v>2496.2</v>
      </c>
      <c r="F247" s="42">
        <f>SUM(F246)</f>
        <v>2044.5</v>
      </c>
      <c r="G247" s="27">
        <f>F247/E247*100</f>
        <v>81.90449483214486</v>
      </c>
    </row>
    <row r="248" spans="1:7" s="8" customFormat="1" ht="13.5" customHeight="1">
      <c r="A248" s="111">
        <v>16</v>
      </c>
      <c r="B248" s="113" t="s">
        <v>171</v>
      </c>
      <c r="C248" s="113"/>
      <c r="D248" s="113"/>
      <c r="E248" s="113"/>
      <c r="F248" s="113"/>
      <c r="G248" s="113"/>
    </row>
    <row r="249" spans="1:7" s="8" customFormat="1" ht="22.5">
      <c r="A249" s="112"/>
      <c r="B249" s="43">
        <v>1</v>
      </c>
      <c r="C249" s="16" t="s">
        <v>172</v>
      </c>
      <c r="D249" s="17" t="s">
        <v>21</v>
      </c>
      <c r="E249" s="44">
        <v>50</v>
      </c>
      <c r="F249" s="44">
        <v>50</v>
      </c>
      <c r="G249" s="19">
        <f aca="true" t="shared" si="13" ref="G249:G261">F249/E249</f>
        <v>1</v>
      </c>
    </row>
    <row r="250" spans="1:7" s="8" customFormat="1" ht="22.5">
      <c r="A250" s="112"/>
      <c r="B250" s="43">
        <v>2</v>
      </c>
      <c r="C250" s="16" t="s">
        <v>217</v>
      </c>
      <c r="D250" s="17" t="s">
        <v>47</v>
      </c>
      <c r="E250" s="44">
        <v>2500</v>
      </c>
      <c r="F250" s="44">
        <v>0</v>
      </c>
      <c r="G250" s="19">
        <f t="shared" si="13"/>
        <v>0</v>
      </c>
    </row>
    <row r="251" spans="1:7" s="8" customFormat="1" ht="33.75">
      <c r="A251" s="112"/>
      <c r="B251" s="43">
        <v>3</v>
      </c>
      <c r="C251" s="16" t="s">
        <v>218</v>
      </c>
      <c r="D251" s="17" t="s">
        <v>47</v>
      </c>
      <c r="E251" s="44">
        <v>1759.9</v>
      </c>
      <c r="F251" s="44"/>
      <c r="G251" s="19"/>
    </row>
    <row r="252" spans="1:7" s="8" customFormat="1" ht="22.5">
      <c r="A252" s="112"/>
      <c r="B252" s="43"/>
      <c r="C252" s="16"/>
      <c r="D252" s="17" t="s">
        <v>20</v>
      </c>
      <c r="E252" s="44">
        <v>254.2</v>
      </c>
      <c r="F252" s="44"/>
      <c r="G252" s="19"/>
    </row>
    <row r="253" spans="1:7" s="8" customFormat="1" ht="22.5">
      <c r="A253" s="112"/>
      <c r="B253" s="43">
        <v>4</v>
      </c>
      <c r="C253" s="16" t="s">
        <v>175</v>
      </c>
      <c r="D253" s="17" t="s">
        <v>48</v>
      </c>
      <c r="E253" s="44">
        <v>155</v>
      </c>
      <c r="F253" s="44">
        <v>17.7</v>
      </c>
      <c r="G253" s="19">
        <f t="shared" si="13"/>
        <v>0.11419354838709676</v>
      </c>
    </row>
    <row r="254" spans="1:7" s="8" customFormat="1" ht="22.5">
      <c r="A254" s="112"/>
      <c r="B254" s="43">
        <v>4</v>
      </c>
      <c r="C254" s="16" t="s">
        <v>173</v>
      </c>
      <c r="D254" s="17" t="s">
        <v>48</v>
      </c>
      <c r="E254" s="44">
        <v>19000</v>
      </c>
      <c r="F254" s="44">
        <v>13615</v>
      </c>
      <c r="G254" s="19">
        <f t="shared" si="13"/>
        <v>0.7165789473684211</v>
      </c>
    </row>
    <row r="255" spans="1:7" s="8" customFormat="1" ht="22.5">
      <c r="A255" s="112"/>
      <c r="B255" s="43">
        <v>5</v>
      </c>
      <c r="C255" s="16" t="s">
        <v>174</v>
      </c>
      <c r="D255" s="17" t="s">
        <v>48</v>
      </c>
      <c r="E255" s="44">
        <v>20</v>
      </c>
      <c r="F255" s="44">
        <v>0</v>
      </c>
      <c r="G255" s="19">
        <f t="shared" si="13"/>
        <v>0</v>
      </c>
    </row>
    <row r="256" spans="1:7" s="8" customFormat="1" ht="45">
      <c r="A256" s="112"/>
      <c r="B256" s="43">
        <v>6</v>
      </c>
      <c r="C256" s="16" t="s">
        <v>219</v>
      </c>
      <c r="D256" s="17" t="s">
        <v>48</v>
      </c>
      <c r="E256" s="44">
        <v>105</v>
      </c>
      <c r="F256" s="44">
        <v>104.5</v>
      </c>
      <c r="G256" s="19">
        <f t="shared" si="13"/>
        <v>0.9952380952380953</v>
      </c>
    </row>
    <row r="257" spans="1:7" s="8" customFormat="1" ht="22.5">
      <c r="A257" s="112"/>
      <c r="B257" s="40"/>
      <c r="C257" s="45" t="s">
        <v>25</v>
      </c>
      <c r="D257" s="22" t="s">
        <v>47</v>
      </c>
      <c r="E257" s="46">
        <f>E250+E251</f>
        <v>4259.9</v>
      </c>
      <c r="F257" s="46">
        <f>F250+F251</f>
        <v>0</v>
      </c>
      <c r="G257" s="24">
        <f t="shared" si="13"/>
        <v>0</v>
      </c>
    </row>
    <row r="258" spans="1:7" s="8" customFormat="1" ht="22.5">
      <c r="A258" s="112"/>
      <c r="B258" s="40"/>
      <c r="C258" s="47"/>
      <c r="D258" s="22" t="s">
        <v>20</v>
      </c>
      <c r="E258" s="46">
        <f>E252</f>
        <v>254.2</v>
      </c>
      <c r="F258" s="46">
        <f>F252</f>
        <v>0</v>
      </c>
      <c r="G258" s="24">
        <f t="shared" si="13"/>
        <v>0</v>
      </c>
    </row>
    <row r="259" spans="1:7" s="8" customFormat="1" ht="22.5">
      <c r="A259" s="112"/>
      <c r="B259" s="40"/>
      <c r="C259" s="47"/>
      <c r="D259" s="22" t="s">
        <v>21</v>
      </c>
      <c r="E259" s="46">
        <f>SUM(E249)</f>
        <v>50</v>
      </c>
      <c r="F259" s="46">
        <f>SUM(F249)</f>
        <v>50</v>
      </c>
      <c r="G259" s="24">
        <f t="shared" si="13"/>
        <v>1</v>
      </c>
    </row>
    <row r="260" spans="1:7" s="8" customFormat="1" ht="22.5">
      <c r="A260" s="114"/>
      <c r="B260" s="40"/>
      <c r="C260" s="47"/>
      <c r="D260" s="22" t="s">
        <v>48</v>
      </c>
      <c r="E260" s="46">
        <f>SUM(E253:E256)</f>
        <v>19280</v>
      </c>
      <c r="F260" s="46">
        <f>SUM(F253:F256)</f>
        <v>13737.2</v>
      </c>
      <c r="G260" s="24">
        <f t="shared" si="13"/>
        <v>0.7125103734439835</v>
      </c>
    </row>
    <row r="261" spans="1:7" s="8" customFormat="1" ht="12.75">
      <c r="A261" s="37"/>
      <c r="B261" s="103" t="s">
        <v>15</v>
      </c>
      <c r="C261" s="104"/>
      <c r="D261" s="26"/>
      <c r="E261" s="26">
        <f>SUM(E257:E260)</f>
        <v>23844.1</v>
      </c>
      <c r="F261" s="27">
        <f>SUM(F257:F260)</f>
        <v>13787.2</v>
      </c>
      <c r="G261" s="48">
        <f t="shared" si="13"/>
        <v>0.5782227049878168</v>
      </c>
    </row>
    <row r="262" spans="1:7" s="8" customFormat="1" ht="31.5" customHeight="1">
      <c r="A262" s="111">
        <v>17</v>
      </c>
      <c r="B262" s="113" t="s">
        <v>195</v>
      </c>
      <c r="C262" s="113"/>
      <c r="D262" s="113"/>
      <c r="E262" s="113"/>
      <c r="F262" s="113"/>
      <c r="G262" s="113"/>
    </row>
    <row r="263" spans="1:7" s="8" customFormat="1" ht="22.5" customHeight="1">
      <c r="A263" s="112"/>
      <c r="B263" s="17">
        <v>1</v>
      </c>
      <c r="C263" s="16" t="s">
        <v>19</v>
      </c>
      <c r="D263" s="17" t="s">
        <v>21</v>
      </c>
      <c r="E263" s="17">
        <v>6776.4</v>
      </c>
      <c r="F263" s="17">
        <v>4685.5</v>
      </c>
      <c r="G263" s="33">
        <f>F263/E263</f>
        <v>0.6914438344843871</v>
      </c>
    </row>
    <row r="264" spans="1:7" s="8" customFormat="1" ht="20.25" customHeight="1">
      <c r="A264" s="112"/>
      <c r="B264" s="17"/>
      <c r="C264" s="16"/>
      <c r="D264" s="17" t="s">
        <v>21</v>
      </c>
      <c r="E264" s="17"/>
      <c r="F264" s="17"/>
      <c r="G264" s="33" t="e">
        <f aca="true" t="shared" si="14" ref="G264:G271">F264/E264</f>
        <v>#DIV/0!</v>
      </c>
    </row>
    <row r="265" spans="1:7" s="8" customFormat="1" ht="20.25" customHeight="1">
      <c r="A265" s="112"/>
      <c r="B265" s="17">
        <v>2</v>
      </c>
      <c r="C265" s="16" t="s">
        <v>22</v>
      </c>
      <c r="D265" s="17" t="s">
        <v>21</v>
      </c>
      <c r="E265" s="17">
        <v>6145.9</v>
      </c>
      <c r="F265" s="17">
        <v>1817.3</v>
      </c>
      <c r="G265" s="33">
        <f t="shared" si="14"/>
        <v>0.29569306366846193</v>
      </c>
    </row>
    <row r="266" spans="1:7" s="8" customFormat="1" ht="57" customHeight="1">
      <c r="A266" s="112"/>
      <c r="B266" s="17">
        <v>3</v>
      </c>
      <c r="C266" s="16" t="s">
        <v>23</v>
      </c>
      <c r="D266" s="17" t="s">
        <v>20</v>
      </c>
      <c r="E266" s="17">
        <v>4031</v>
      </c>
      <c r="F266" s="17">
        <v>3023.2</v>
      </c>
      <c r="G266" s="33">
        <f t="shared" si="14"/>
        <v>0.7499875961299926</v>
      </c>
    </row>
    <row r="267" spans="1:7" s="8" customFormat="1" ht="21" customHeight="1">
      <c r="A267" s="112"/>
      <c r="B267" s="17"/>
      <c r="C267" s="16"/>
      <c r="D267" s="17" t="s">
        <v>21</v>
      </c>
      <c r="E267" s="17">
        <v>500</v>
      </c>
      <c r="F267" s="17">
        <v>374.6</v>
      </c>
      <c r="G267" s="33">
        <f t="shared" si="14"/>
        <v>0.7492000000000001</v>
      </c>
    </row>
    <row r="268" spans="1:7" s="8" customFormat="1" ht="24" customHeight="1">
      <c r="A268" s="112"/>
      <c r="B268" s="17">
        <v>4</v>
      </c>
      <c r="C268" s="16" t="s">
        <v>24</v>
      </c>
      <c r="D268" s="17" t="s">
        <v>20</v>
      </c>
      <c r="E268" s="17">
        <v>4993.6</v>
      </c>
      <c r="F268" s="17">
        <v>1402.2</v>
      </c>
      <c r="G268" s="33">
        <f t="shared" si="14"/>
        <v>0.28079942326177504</v>
      </c>
    </row>
    <row r="269" spans="1:7" s="8" customFormat="1" ht="18.75" customHeight="1">
      <c r="A269" s="112"/>
      <c r="B269" s="17"/>
      <c r="C269" s="16"/>
      <c r="D269" s="17" t="s">
        <v>21</v>
      </c>
      <c r="E269" s="17">
        <v>4097.1</v>
      </c>
      <c r="F269" s="17">
        <v>3185.6</v>
      </c>
      <c r="G269" s="33">
        <f t="shared" si="14"/>
        <v>0.7775255668643674</v>
      </c>
    </row>
    <row r="270" spans="1:7" s="8" customFormat="1" ht="22.5">
      <c r="A270" s="112"/>
      <c r="B270" s="22"/>
      <c r="C270" s="34" t="s">
        <v>25</v>
      </c>
      <c r="D270" s="22" t="s">
        <v>20</v>
      </c>
      <c r="E270" s="22">
        <f>E268+E266</f>
        <v>9024.6</v>
      </c>
      <c r="F270" s="22">
        <f>F268+F266</f>
        <v>4425.4</v>
      </c>
      <c r="G270" s="35">
        <f t="shared" si="14"/>
        <v>0.4903707643552068</v>
      </c>
    </row>
    <row r="271" spans="1:7" s="8" customFormat="1" ht="22.5">
      <c r="A271" s="112"/>
      <c r="B271" s="22"/>
      <c r="C271" s="36"/>
      <c r="D271" s="22" t="s">
        <v>21</v>
      </c>
      <c r="E271" s="22">
        <f>E264+E265+E267+E269+E263</f>
        <v>17519.4</v>
      </c>
      <c r="F271" s="22">
        <f>F264+F265+F267+F269+F263</f>
        <v>10063</v>
      </c>
      <c r="G271" s="35">
        <f t="shared" si="14"/>
        <v>0.5743918170713609</v>
      </c>
    </row>
    <row r="272" spans="1:7" s="8" customFormat="1" ht="12.75">
      <c r="A272" s="37"/>
      <c r="B272" s="103" t="s">
        <v>15</v>
      </c>
      <c r="C272" s="104"/>
      <c r="D272" s="26"/>
      <c r="E272" s="27">
        <f>SUM(E270:E271)</f>
        <v>26544</v>
      </c>
      <c r="F272" s="27">
        <f>SUM(F270:F271)</f>
        <v>14488.4</v>
      </c>
      <c r="G272" s="27">
        <f>F272/E272*100</f>
        <v>54.58257986738999</v>
      </c>
    </row>
    <row r="273" spans="1:7" s="8" customFormat="1" ht="15" customHeight="1">
      <c r="A273" s="111">
        <v>18</v>
      </c>
      <c r="B273" s="113" t="s">
        <v>105</v>
      </c>
      <c r="C273" s="113"/>
      <c r="D273" s="113"/>
      <c r="E273" s="113"/>
      <c r="F273" s="113"/>
      <c r="G273" s="113"/>
    </row>
    <row r="274" spans="1:7" s="8" customFormat="1" ht="69.75" customHeight="1">
      <c r="A274" s="112"/>
      <c r="B274" s="17">
        <v>1</v>
      </c>
      <c r="C274" s="16" t="s">
        <v>233</v>
      </c>
      <c r="D274" s="17" t="s">
        <v>47</v>
      </c>
      <c r="E274" s="17">
        <v>3702</v>
      </c>
      <c r="F274" s="17">
        <v>2613.635</v>
      </c>
      <c r="G274" s="33">
        <f aca="true" t="shared" si="15" ref="G274:G289">F274/E274</f>
        <v>0.7060062128579147</v>
      </c>
    </row>
    <row r="275" spans="1:7" s="8" customFormat="1" ht="23.25" customHeight="1">
      <c r="A275" s="112"/>
      <c r="B275" s="17"/>
      <c r="C275" s="16"/>
      <c r="D275" s="17" t="s">
        <v>20</v>
      </c>
      <c r="E275" s="17">
        <v>1228</v>
      </c>
      <c r="F275" s="17">
        <v>686.673</v>
      </c>
      <c r="G275" s="33">
        <f t="shared" si="15"/>
        <v>0.5591799674267101</v>
      </c>
    </row>
    <row r="276" spans="1:7" s="8" customFormat="1" ht="45.75" customHeight="1">
      <c r="A276" s="112"/>
      <c r="B276" s="17">
        <v>2</v>
      </c>
      <c r="C276" s="16" t="s">
        <v>106</v>
      </c>
      <c r="D276" s="17" t="s">
        <v>20</v>
      </c>
      <c r="E276" s="17">
        <v>3856</v>
      </c>
      <c r="F276" s="17">
        <v>3856</v>
      </c>
      <c r="G276" s="33">
        <f t="shared" si="15"/>
        <v>1</v>
      </c>
    </row>
    <row r="277" spans="1:7" s="8" customFormat="1" ht="35.25" customHeight="1">
      <c r="A277" s="112"/>
      <c r="B277" s="17">
        <v>3</v>
      </c>
      <c r="C277" s="16" t="s">
        <v>107</v>
      </c>
      <c r="D277" s="17" t="s">
        <v>20</v>
      </c>
      <c r="E277" s="17">
        <v>2913</v>
      </c>
      <c r="F277" s="17">
        <v>1985</v>
      </c>
      <c r="G277" s="33">
        <f t="shared" si="15"/>
        <v>0.6814280810161346</v>
      </c>
    </row>
    <row r="278" spans="1:7" s="8" customFormat="1" ht="33" customHeight="1">
      <c r="A278" s="112"/>
      <c r="B278" s="17">
        <v>4</v>
      </c>
      <c r="C278" s="16" t="s">
        <v>108</v>
      </c>
      <c r="D278" s="17" t="s">
        <v>47</v>
      </c>
      <c r="E278" s="17">
        <v>2073</v>
      </c>
      <c r="F278" s="17">
        <v>1377.704</v>
      </c>
      <c r="G278" s="33">
        <f t="shared" si="15"/>
        <v>0.664594307766522</v>
      </c>
    </row>
    <row r="279" spans="1:7" s="8" customFormat="1" ht="21.75" customHeight="1">
      <c r="A279" s="112"/>
      <c r="B279" s="17"/>
      <c r="C279" s="16"/>
      <c r="D279" s="17" t="s">
        <v>20</v>
      </c>
      <c r="E279" s="17">
        <v>401.9</v>
      </c>
      <c r="F279" s="17">
        <v>99.75</v>
      </c>
      <c r="G279" s="33">
        <f t="shared" si="15"/>
        <v>0.24819606867379948</v>
      </c>
    </row>
    <row r="280" spans="1:7" s="8" customFormat="1" ht="21.75" customHeight="1">
      <c r="A280" s="112"/>
      <c r="B280" s="17">
        <v>5</v>
      </c>
      <c r="C280" s="16" t="s">
        <v>109</v>
      </c>
      <c r="D280" s="17" t="s">
        <v>47</v>
      </c>
      <c r="E280" s="17">
        <v>418</v>
      </c>
      <c r="F280" s="17">
        <v>418</v>
      </c>
      <c r="G280" s="33">
        <f t="shared" si="15"/>
        <v>1</v>
      </c>
    </row>
    <row r="281" spans="1:7" s="8" customFormat="1" ht="21.75" customHeight="1">
      <c r="A281" s="112"/>
      <c r="B281" s="17"/>
      <c r="C281" s="16"/>
      <c r="D281" s="17" t="s">
        <v>20</v>
      </c>
      <c r="E281" s="17">
        <v>615</v>
      </c>
      <c r="F281" s="17">
        <v>462.716</v>
      </c>
      <c r="G281" s="33">
        <f t="shared" si="15"/>
        <v>0.7523837398373984</v>
      </c>
    </row>
    <row r="282" spans="1:7" s="8" customFormat="1" ht="34.5" customHeight="1">
      <c r="A282" s="112"/>
      <c r="B282" s="17">
        <v>6</v>
      </c>
      <c r="C282" s="16" t="s">
        <v>110</v>
      </c>
      <c r="D282" s="17" t="s">
        <v>47</v>
      </c>
      <c r="E282" s="17">
        <v>735</v>
      </c>
      <c r="F282" s="17">
        <v>536.385</v>
      </c>
      <c r="G282" s="33">
        <f t="shared" si="15"/>
        <v>0.7297755102040816</v>
      </c>
    </row>
    <row r="283" spans="1:7" s="8" customFormat="1" ht="21.75" customHeight="1">
      <c r="A283" s="112"/>
      <c r="B283" s="17"/>
      <c r="C283" s="16"/>
      <c r="D283" s="17" t="s">
        <v>20</v>
      </c>
      <c r="E283" s="17">
        <v>100</v>
      </c>
      <c r="F283" s="17">
        <v>38.813</v>
      </c>
      <c r="G283" s="33">
        <f t="shared" si="15"/>
        <v>0.38813000000000003</v>
      </c>
    </row>
    <row r="284" spans="1:7" s="8" customFormat="1" ht="34.5" customHeight="1">
      <c r="A284" s="112"/>
      <c r="B284" s="17">
        <v>7</v>
      </c>
      <c r="C284" s="16" t="s">
        <v>111</v>
      </c>
      <c r="D284" s="17" t="s">
        <v>47</v>
      </c>
      <c r="E284" s="17">
        <v>305</v>
      </c>
      <c r="F284" s="17">
        <v>264.041</v>
      </c>
      <c r="G284" s="33">
        <f t="shared" si="15"/>
        <v>0.8657081967213115</v>
      </c>
    </row>
    <row r="285" spans="1:7" s="8" customFormat="1" ht="22.5" customHeight="1">
      <c r="A285" s="112"/>
      <c r="B285" s="17"/>
      <c r="C285" s="16"/>
      <c r="D285" s="17" t="s">
        <v>20</v>
      </c>
      <c r="E285" s="17">
        <v>110</v>
      </c>
      <c r="F285" s="17">
        <v>84.509</v>
      </c>
      <c r="G285" s="33">
        <f t="shared" si="15"/>
        <v>0.7682636363636364</v>
      </c>
    </row>
    <row r="286" spans="1:7" s="8" customFormat="1" ht="35.25" customHeight="1">
      <c r="A286" s="112"/>
      <c r="B286" s="17">
        <v>8</v>
      </c>
      <c r="C286" s="16" t="s">
        <v>112</v>
      </c>
      <c r="D286" s="17" t="s">
        <v>47</v>
      </c>
      <c r="E286" s="17">
        <v>171</v>
      </c>
      <c r="F286" s="17">
        <v>17.505</v>
      </c>
      <c r="G286" s="33">
        <f t="shared" si="15"/>
        <v>0.10236842105263157</v>
      </c>
    </row>
    <row r="287" spans="1:7" s="8" customFormat="1" ht="22.5" customHeight="1">
      <c r="A287" s="112"/>
      <c r="B287" s="17"/>
      <c r="C287" s="16"/>
      <c r="D287" s="17" t="s">
        <v>20</v>
      </c>
      <c r="E287" s="17">
        <v>1.1</v>
      </c>
      <c r="F287" s="17">
        <v>0.885</v>
      </c>
      <c r="G287" s="33">
        <f t="shared" si="15"/>
        <v>0.8045454545454545</v>
      </c>
    </row>
    <row r="288" spans="1:7" s="8" customFormat="1" ht="22.5" customHeight="1">
      <c r="A288" s="112"/>
      <c r="B288" s="17">
        <v>9</v>
      </c>
      <c r="C288" s="16" t="s">
        <v>234</v>
      </c>
      <c r="D288" s="17" t="s">
        <v>21</v>
      </c>
      <c r="E288" s="17">
        <v>8</v>
      </c>
      <c r="F288" s="17">
        <v>0</v>
      </c>
      <c r="G288" s="33">
        <f t="shared" si="15"/>
        <v>0</v>
      </c>
    </row>
    <row r="289" spans="1:7" s="8" customFormat="1" ht="22.5" customHeight="1">
      <c r="A289" s="112"/>
      <c r="B289" s="17">
        <v>10</v>
      </c>
      <c r="C289" s="16" t="s">
        <v>113</v>
      </c>
      <c r="D289" s="17" t="s">
        <v>48</v>
      </c>
      <c r="E289" s="17">
        <v>12550</v>
      </c>
      <c r="F289" s="17">
        <v>365.95</v>
      </c>
      <c r="G289" s="33">
        <f t="shared" si="15"/>
        <v>0.029159362549800796</v>
      </c>
    </row>
    <row r="290" spans="1:7" s="8" customFormat="1" ht="21.75" customHeight="1">
      <c r="A290" s="112"/>
      <c r="B290" s="79"/>
      <c r="C290" s="21" t="s">
        <v>25</v>
      </c>
      <c r="D290" s="22" t="s">
        <v>47</v>
      </c>
      <c r="E290" s="22">
        <f>E278+E280+E282+E284+E286</f>
        <v>3702</v>
      </c>
      <c r="F290" s="22">
        <f>F278+F280+F282+F284+F286</f>
        <v>2613.635</v>
      </c>
      <c r="G290" s="35">
        <f>F290/E290</f>
        <v>0.7060062128579147</v>
      </c>
    </row>
    <row r="291" spans="1:7" s="8" customFormat="1" ht="21.75" customHeight="1">
      <c r="A291" s="112"/>
      <c r="B291" s="79"/>
      <c r="C291" s="21"/>
      <c r="D291" s="22" t="s">
        <v>20</v>
      </c>
      <c r="E291" s="22">
        <f>E276+E277+E279+E281+E283+E285+E287</f>
        <v>7997</v>
      </c>
      <c r="F291" s="22">
        <f>F276+F277+F279+F281+F283+F285+F287</f>
        <v>6527.673000000001</v>
      </c>
      <c r="G291" s="35">
        <f>F291/E291</f>
        <v>0.8162652244591723</v>
      </c>
    </row>
    <row r="292" spans="1:7" s="8" customFormat="1" ht="21.75" customHeight="1">
      <c r="A292" s="112"/>
      <c r="B292" s="79"/>
      <c r="C292" s="21"/>
      <c r="D292" s="22" t="s">
        <v>21</v>
      </c>
      <c r="E292" s="22">
        <f>E288</f>
        <v>8</v>
      </c>
      <c r="F292" s="22">
        <f>F288</f>
        <v>0</v>
      </c>
      <c r="G292" s="35">
        <f>F292/E292</f>
        <v>0</v>
      </c>
    </row>
    <row r="293" spans="1:7" s="8" customFormat="1" ht="21.75" customHeight="1">
      <c r="A293" s="112"/>
      <c r="B293" s="79"/>
      <c r="C293" s="36"/>
      <c r="D293" s="22" t="s">
        <v>48</v>
      </c>
      <c r="E293" s="22">
        <f>E289</f>
        <v>12550</v>
      </c>
      <c r="F293" s="22">
        <f>F289</f>
        <v>365.95</v>
      </c>
      <c r="G293" s="35">
        <f>F293/E293</f>
        <v>0.029159362549800796</v>
      </c>
    </row>
    <row r="294" spans="1:7" s="8" customFormat="1" ht="12.75">
      <c r="A294" s="37"/>
      <c r="B294" s="103" t="s">
        <v>15</v>
      </c>
      <c r="C294" s="104"/>
      <c r="D294" s="26"/>
      <c r="E294" s="26">
        <f>SUM(E290:E293)</f>
        <v>24257</v>
      </c>
      <c r="F294" s="26">
        <f>SUM(F290:F293)</f>
        <v>9507.258000000002</v>
      </c>
      <c r="G294" s="27">
        <f aca="true" t="shared" si="16" ref="G294:G299">F294/E294*100</f>
        <v>39.19387393329761</v>
      </c>
    </row>
    <row r="295" spans="1:7" s="8" customFormat="1" ht="37.5" customHeight="1">
      <c r="A295" s="95"/>
      <c r="B295" s="105" t="s">
        <v>18</v>
      </c>
      <c r="C295" s="106"/>
      <c r="D295" s="95"/>
      <c r="E295" s="98">
        <f>E16+E34+E76+E107+E116+E143+E159+E170+E178+E183+E196+E204+E226+E233+E247+E261+E272+E294</f>
        <v>712460.0040000001</v>
      </c>
      <c r="F295" s="98">
        <f>F16+F34+F76+F107+F116+F143+F159+F170+F178+F183+F196+F204+F226+F233+F247+F261+F272+F294</f>
        <v>457387.06947999995</v>
      </c>
      <c r="G295" s="99">
        <f t="shared" si="16"/>
        <v>64.19828017180876</v>
      </c>
    </row>
    <row r="296" spans="1:7" s="8" customFormat="1" ht="25.5">
      <c r="A296" s="95"/>
      <c r="B296" s="96"/>
      <c r="C296" s="97" t="s">
        <v>81</v>
      </c>
      <c r="D296" s="100" t="s">
        <v>47</v>
      </c>
      <c r="E296" s="98">
        <f>E72+E257+E290+E182+E113+E105</f>
        <v>115145.05511000002</v>
      </c>
      <c r="F296" s="98">
        <f>F72+F257+F290+F182+F113+F105</f>
        <v>38822.91407</v>
      </c>
      <c r="G296" s="99">
        <f t="shared" si="16"/>
        <v>33.71652741223825</v>
      </c>
    </row>
    <row r="297" spans="1:7" s="8" customFormat="1" ht="25.5">
      <c r="A297" s="95"/>
      <c r="B297" s="96"/>
      <c r="C297" s="97"/>
      <c r="D297" s="100" t="s">
        <v>20</v>
      </c>
      <c r="E297" s="98">
        <f>E32+E73+E104+E114+E168+E180+E194+E203+E224+E258+E270+E291+E142</f>
        <v>311949.0318100001</v>
      </c>
      <c r="F297" s="98">
        <f>F32+F73+F104+F114+F168+F180+F194+F203+F224+F258+F270+F291+F142</f>
        <v>237499.83258000005</v>
      </c>
      <c r="G297" s="99">
        <f t="shared" si="16"/>
        <v>76.13417845920898</v>
      </c>
    </row>
    <row r="298" spans="1:7" s="8" customFormat="1" ht="25.5">
      <c r="A298" s="95"/>
      <c r="B298" s="95"/>
      <c r="C298" s="95"/>
      <c r="D298" s="100" t="s">
        <v>21</v>
      </c>
      <c r="E298" s="98">
        <f>E15+E33+E74+E106+E141+E158+E169+E181+E195+E225+E232+E246+E259+E271+E178+E292+E115</f>
        <v>253535.91708</v>
      </c>
      <c r="F298" s="98">
        <f>F15+F33+F74+F106+F141+F158+F169+F181+F195+F225+F232+F246+F259+F271+F178+F292+F115</f>
        <v>166961.17283000002</v>
      </c>
      <c r="G298" s="99">
        <f t="shared" si="16"/>
        <v>65.85306521967756</v>
      </c>
    </row>
    <row r="299" spans="1:7" s="8" customFormat="1" ht="15.75" customHeight="1">
      <c r="A299" s="95"/>
      <c r="B299" s="95"/>
      <c r="C299" s="95"/>
      <c r="D299" s="95" t="s">
        <v>82</v>
      </c>
      <c r="E299" s="98">
        <f>E75+E293+E260</f>
        <v>31830</v>
      </c>
      <c r="F299" s="98">
        <f>F75+F293+F260</f>
        <v>14103.150000000001</v>
      </c>
      <c r="G299" s="99">
        <f t="shared" si="16"/>
        <v>44.30772855796419</v>
      </c>
    </row>
    <row r="300" spans="1:7" ht="11.25" customHeight="1">
      <c r="A300" s="108" t="s">
        <v>246</v>
      </c>
      <c r="B300" s="108"/>
      <c r="C300" s="108"/>
      <c r="D300" s="108"/>
      <c r="E300" s="108"/>
      <c r="F300" s="108"/>
      <c r="G300" s="108"/>
    </row>
    <row r="301" spans="1:7" ht="0.75" customHeight="1" hidden="1">
      <c r="A301" s="109"/>
      <c r="B301" s="109"/>
      <c r="C301" s="109"/>
      <c r="D301" s="109"/>
      <c r="E301" s="109"/>
      <c r="F301" s="109"/>
      <c r="G301" s="109"/>
    </row>
    <row r="302" spans="1:7" ht="15.75" customHeight="1" hidden="1">
      <c r="A302" s="109"/>
      <c r="B302" s="109"/>
      <c r="C302" s="109"/>
      <c r="D302" s="109"/>
      <c r="E302" s="109"/>
      <c r="F302" s="109"/>
      <c r="G302" s="109"/>
    </row>
    <row r="303" spans="1:7" ht="1.5" customHeight="1">
      <c r="A303" s="109"/>
      <c r="B303" s="109"/>
      <c r="C303" s="109"/>
      <c r="D303" s="109"/>
      <c r="E303" s="109"/>
      <c r="F303" s="109"/>
      <c r="G303" s="109"/>
    </row>
    <row r="304" spans="1:7" ht="6.75" customHeight="1">
      <c r="A304" s="109"/>
      <c r="B304" s="109"/>
      <c r="C304" s="109"/>
      <c r="D304" s="109"/>
      <c r="E304" s="109"/>
      <c r="F304" s="109"/>
      <c r="G304" s="109"/>
    </row>
    <row r="305" spans="1:7" ht="15.75" customHeight="1">
      <c r="A305" s="109"/>
      <c r="B305" s="109"/>
      <c r="C305" s="109"/>
      <c r="D305" s="109"/>
      <c r="E305" s="109"/>
      <c r="F305" s="109"/>
      <c r="G305" s="109"/>
    </row>
    <row r="306" spans="1:7" ht="17.25" customHeight="1">
      <c r="A306" s="109"/>
      <c r="B306" s="109"/>
      <c r="C306" s="109"/>
      <c r="D306" s="109"/>
      <c r="E306" s="109"/>
      <c r="F306" s="109"/>
      <c r="G306" s="109"/>
    </row>
    <row r="307" spans="1:7" ht="5.25" customHeight="1" hidden="1">
      <c r="A307" s="109"/>
      <c r="B307" s="109"/>
      <c r="C307" s="109"/>
      <c r="D307" s="109"/>
      <c r="E307" s="109"/>
      <c r="F307" s="109"/>
      <c r="G307" s="109"/>
    </row>
    <row r="308" spans="1:7" ht="15.75" customHeight="1" hidden="1">
      <c r="A308" s="109"/>
      <c r="B308" s="109"/>
      <c r="C308" s="109"/>
      <c r="D308" s="109"/>
      <c r="E308" s="109"/>
      <c r="F308" s="109"/>
      <c r="G308" s="109"/>
    </row>
    <row r="309" spans="1:7" ht="15.75" customHeight="1">
      <c r="A309" s="110"/>
      <c r="B309" s="110"/>
      <c r="C309" s="110"/>
      <c r="D309" s="110"/>
      <c r="E309" s="110"/>
      <c r="F309" s="110"/>
      <c r="G309" s="110"/>
    </row>
    <row r="310" spans="1:7" ht="15.75">
      <c r="A310" s="6"/>
      <c r="B310" s="6"/>
      <c r="C310" s="7"/>
      <c r="D310" s="6"/>
      <c r="E310" s="6"/>
      <c r="F310" s="6"/>
      <c r="G310" s="6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</sheetData>
  <sheetProtection/>
  <mergeCells count="60">
    <mergeCell ref="B77:G77"/>
    <mergeCell ref="A35:A75"/>
    <mergeCell ref="B35:G35"/>
    <mergeCell ref="A3:G3"/>
    <mergeCell ref="B5:C5"/>
    <mergeCell ref="A6:A15"/>
    <mergeCell ref="B6:G6"/>
    <mergeCell ref="B34:C34"/>
    <mergeCell ref="B16:C16"/>
    <mergeCell ref="A17:A33"/>
    <mergeCell ref="B17:G17"/>
    <mergeCell ref="B76:C76"/>
    <mergeCell ref="A117:A140"/>
    <mergeCell ref="A179:A182"/>
    <mergeCell ref="B179:G179"/>
    <mergeCell ref="B107:C107"/>
    <mergeCell ref="B171:G171"/>
    <mergeCell ref="A77:A106"/>
    <mergeCell ref="B117:G117"/>
    <mergeCell ref="A108:A115"/>
    <mergeCell ref="B108:G108"/>
    <mergeCell ref="B183:C183"/>
    <mergeCell ref="A184:A195"/>
    <mergeCell ref="B184:G184"/>
    <mergeCell ref="B143:C143"/>
    <mergeCell ref="A144:A158"/>
    <mergeCell ref="B144:G144"/>
    <mergeCell ref="B159:C159"/>
    <mergeCell ref="A171:A177"/>
    <mergeCell ref="A160:A169"/>
    <mergeCell ref="B160:G160"/>
    <mergeCell ref="A205:A225"/>
    <mergeCell ref="B205:G205"/>
    <mergeCell ref="B226:C226"/>
    <mergeCell ref="B196:C196"/>
    <mergeCell ref="A197:A203"/>
    <mergeCell ref="B197:G197"/>
    <mergeCell ref="B204:C204"/>
    <mergeCell ref="A248:A260"/>
    <mergeCell ref="B248:G248"/>
    <mergeCell ref="B261:C261"/>
    <mergeCell ref="A227:A232"/>
    <mergeCell ref="B227:G227"/>
    <mergeCell ref="B233:C233"/>
    <mergeCell ref="A234:A246"/>
    <mergeCell ref="B234:G234"/>
    <mergeCell ref="A300:G308"/>
    <mergeCell ref="A309:G309"/>
    <mergeCell ref="A262:A271"/>
    <mergeCell ref="B262:G262"/>
    <mergeCell ref="B272:C272"/>
    <mergeCell ref="A273:A293"/>
    <mergeCell ref="B273:G273"/>
    <mergeCell ref="H68:H71"/>
    <mergeCell ref="B294:C294"/>
    <mergeCell ref="B295:C295"/>
    <mergeCell ref="B247:C247"/>
    <mergeCell ref="B170:C170"/>
    <mergeCell ref="B116:C116"/>
    <mergeCell ref="B178:C178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PC1</cp:lastModifiedBy>
  <cp:lastPrinted>2015-08-07T06:40:07Z</cp:lastPrinted>
  <dcterms:created xsi:type="dcterms:W3CDTF">2013-04-18T12:38:49Z</dcterms:created>
  <dcterms:modified xsi:type="dcterms:W3CDTF">2016-01-13T07:04:56Z</dcterms:modified>
  <cp:category/>
  <cp:version/>
  <cp:contentType/>
  <cp:contentStatus/>
</cp:coreProperties>
</file>