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2"/>
  </bookViews>
  <sheets>
    <sheet name="6 мес." sheetId="1" r:id="rId1"/>
    <sheet name="9 мес." sheetId="2" r:id="rId2"/>
    <sheet name="за 2016 год" sheetId="3" r:id="rId3"/>
  </sheets>
  <definedNames>
    <definedName name="_xlnm.Print_Area" localSheetId="2">'за 2016 год'!$A$1:$G$297</definedName>
  </definedNames>
  <calcPr fullCalcOnLoad="1"/>
</workbook>
</file>

<file path=xl/sharedStrings.xml><?xml version="1.0" encoding="utf-8"?>
<sst xmlns="http://schemas.openxmlformats.org/spreadsheetml/2006/main" count="1571" uniqueCount="252">
  <si>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</si>
  <si>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</si>
  <si>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</si>
  <si>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</si>
  <si>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</si>
  <si>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</si>
  <si>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</si>
  <si>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</si>
  <si>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</si>
  <si>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Районный фестиваль ветеранской самодеятельности</t>
  </si>
  <si>
    <t>Обеспечение культурно-массовой работы в летних детских оздоровительных лагерях</t>
  </si>
  <si>
    <t>Районный фестиваль детей-инвалидов</t>
  </si>
  <si>
    <t>Проведение конкурса "Лучший учитель Оричевского района"</t>
  </si>
  <si>
    <t>7</t>
  </si>
  <si>
    <t>Итого по МП</t>
  </si>
  <si>
    <t>Дополнительное художественное образование в учреждениях дополнительного образования, подведомственных управлению культуры Оричевского района на 2014-2016 годы</t>
  </si>
  <si>
    <t>Выполнение функций администрации Оричевского района по обеспечению деятельности опеки и попечительства на 2014-2016 годы</t>
  </si>
  <si>
    <t>ВСЕГО 18 муниципальных программ</t>
  </si>
  <si>
    <t>Отдельное мероприятие "Реализация бюджетного процеса"</t>
  </si>
  <si>
    <t>областной бюджет</t>
  </si>
  <si>
    <t>районный бюджет</t>
  </si>
  <si>
    <t>Отдельное мероприятие "Управление муниципальным долгом Оричевского района"</t>
  </si>
  <si>
    <t>Отдельное мероприятие "Выравнивание финансовых возможностей поселений Оричевского района по осуществлению органами местного самоуправления поселений полномочий по решению вопросов местного значения"</t>
  </si>
  <si>
    <t>Отдельное мероприятие "Предоставление межбюджетных трансфертов бюджетам поселений из районного бюджета"</t>
  </si>
  <si>
    <t xml:space="preserve">Всего по программе </t>
  </si>
  <si>
    <t>Подпрограмма "Организация досуга в клубных учреждениях"</t>
  </si>
  <si>
    <t>Подпрограмма "Организация музейного дела"</t>
  </si>
  <si>
    <t>Подпрограмма "Информационно-библиотечное обслуживание"</t>
  </si>
  <si>
    <t>Подпрограмма "Организация финансово-экономической работы в управлении культуры Оричевского района</t>
  </si>
  <si>
    <t>Подпрограмма "Обеспечение жизнедеятельности общеобразовательных учреждений Оричевского района"</t>
  </si>
  <si>
    <t>Подпрограмма "Дополнительное образование детей в учреждениях дополнительного образования, подведомственных управлению образования Оричевского района"</t>
  </si>
  <si>
    <t>Подпрограмма "Организация финансово-экономической работы управления образования Оричевского района Кировской области"</t>
  </si>
  <si>
    <t>Подпрограмма "Информационно-методическое обеспечение образовательного процесса Оричевского района"</t>
  </si>
  <si>
    <t xml:space="preserve">Подпрограмма "Функционирование управления образования Оричевского района" </t>
  </si>
  <si>
    <t>Мероприятия программы</t>
  </si>
  <si>
    <t>Подрограмма "Обеспечение жильем молодых семей в Оричевском районе на 2014-2016 годы"</t>
  </si>
  <si>
    <t>федеральный бюджет</t>
  </si>
  <si>
    <t>внебюджетные источники</t>
  </si>
  <si>
    <t>Содержание работников, осуществляющих деятельность по опеке и попечительству</t>
  </si>
  <si>
    <t>Оплата проезда автомобильным транспортом детей, оставшихся без попечения родителей и их сопровождающих</t>
  </si>
  <si>
    <t>Обеспечение жилыми помещениями детей-сирот и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</si>
  <si>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Начисление и выплата ежемесячных денежных выплат на детей, находящихся под опекой в приемной семье</t>
  </si>
  <si>
    <t>Начисление и выплата ежемесячного вознаграждения приемным родителям</t>
  </si>
  <si>
    <t>Обеспечение сохранности документов архивного фонда РФ и других архивных документов, находящихся в государственной собственности и хранящихся в архивном отделе администрации Оричевского района</t>
  </si>
  <si>
    <t>Районный фестиваль ветеранов "За здоровый образх жизни"</t>
  </si>
  <si>
    <t>Участие сборной команды района в областном спортивном фестивале ветеранов "За здоровый образ жизни"</t>
  </si>
  <si>
    <t>Участие представителей общестенных объединений и организаций в областных, межрайонных и районных мероприятиях</t>
  </si>
  <si>
    <t>Проведение районных праздников</t>
  </si>
  <si>
    <t>Праздник для детей -первоклассников из малоимущих семей</t>
  </si>
  <si>
    <t>Обеспечение хозяйственной деятельности администрации района; обеспечение осуществления управленческих функций администрации Оричевского района; повышение качества муниципального управления</t>
  </si>
  <si>
    <t>Обеспечение сохранности и эксплуатации вверенного Оричевскому муниципальному казенному учреждению "ХТУ"</t>
  </si>
  <si>
    <t>Использование современных информационно-коммуникационных технологий в профессиональной деятельности главы администрации района, администрации района, отраслевых органов администрации района</t>
  </si>
  <si>
    <t>Источники финансирования</t>
  </si>
  <si>
    <t>Обеспечение открытости и доступности информации о деятельности органов местного самоуправления</t>
  </si>
  <si>
    <t>Формирование высококачественного кадрового состава муниципальной службы Оричевского района; повышение уровня подготовки лиц, замещающих должности муниципальной службы по основным вопросам деятельности; осуществление доплат к пенгсиям муниципальных служащих</t>
  </si>
  <si>
    <t>Осуществление мероприятий по противодействию коррупции в органах местного самоуправления</t>
  </si>
  <si>
    <t>Осуществление на основе заключенных соглашений, полномочий поселений района по градостроительной деятельности</t>
  </si>
  <si>
    <t>8</t>
  </si>
  <si>
    <t>Возмещение ущерба по судебным искам</t>
  </si>
  <si>
    <t>без финансирования</t>
  </si>
  <si>
    <t>Подпрограмма "Профилактика наркомании и злоупотребления психоактивными веществами на 2014-2016 годы"</t>
  </si>
  <si>
    <t>Подпрограмма "профилактика преступлений и правонарушений несовершеннолетних в Оричевском районе на 2014-2016 годы"</t>
  </si>
  <si>
    <t>Подпрограмма "Содержание и ремонт автомобильных дорог общего пользования местного значения Оричевского района Кировской области на 2014-2016 г."</t>
  </si>
  <si>
    <t>Содержание автомобильных дорог общего пользования местного значения в летне-зимний период, вне границ населенных пунктов</t>
  </si>
  <si>
    <t>Паспортизация автомобильных дорог местного значения</t>
  </si>
  <si>
    <t>Подпрограмма" Повышение безопасности дорожного движения в Оричевском районе на 2014-2016 годы"</t>
  </si>
  <si>
    <t>Отдельное мероприятие "Государственная поддержка автомобильного транспорта"</t>
  </si>
  <si>
    <t>Подпрограмма "Реформирование и модернизация жилищно-коммунального комплекса Оричевского района на 2014-2016 годы"</t>
  </si>
  <si>
    <t>в том числе:</t>
  </si>
  <si>
    <t>прочие</t>
  </si>
  <si>
    <t>Обеспечение деятельности администрации Оричевского района в целях исполнения полномочий по вопросам местного значения на 2014-2020 годы</t>
  </si>
  <si>
    <t>Первенство России по полиатлону</t>
  </si>
  <si>
    <t>Развитие культуры на 2014-2020 годы</t>
  </si>
  <si>
    <t>Подпрограмма "Функционирование управления культуры Оричевского района"</t>
  </si>
  <si>
    <t>Подпрограмма "Организация хозяйственно-технического обслуживания учреждений культуры"</t>
  </si>
  <si>
    <t>Развитие физической культуры и спорта в Оричевском районе на 2014-2020 годы</t>
  </si>
  <si>
    <t>Создание условий для функционирования единой дежурно-диспетчерской службы Оричевского района</t>
  </si>
  <si>
    <t>Обучение мерам пожарной безопасности, пропаганда в области пожарной безопасности, содействие распространению пожарно-технических знаний</t>
  </si>
  <si>
    <t>Обучение граждан действиям в случаях чрезвычайных ситуаций природного и техногенного характера</t>
  </si>
  <si>
    <t>Подготовка документов для выделения финансовых средств из резервного фонда администрации района</t>
  </si>
  <si>
    <t>Защита населения от болезней, общих для человека и животных, в части организации скотомогильников….</t>
  </si>
  <si>
    <t>Организация проведения мероприятий по предупреждению и ликвидации болезней животных….</t>
  </si>
  <si>
    <t>Гражданская защита и пожарная безопасность на 2014-2020 годы</t>
  </si>
  <si>
    <t>Развитие агропромышленного комплекса на 2014-2020 годы</t>
  </si>
  <si>
    <t>Субвенция на осуществление отдельных государственных полномочий по поддержке сх производства в части расходов на производство и реализацию сх продукции собств. производства</t>
  </si>
  <si>
    <t>Субвенция на осуществление отдельных государственных полномочий по поддержке сх производства в части расходов на выполнение управленческих функций омсу мо области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</si>
  <si>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</si>
  <si>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растениеводства….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</si>
  <si>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</si>
  <si>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</si>
  <si>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</si>
  <si>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Подпрограмма "Устойчивое развитие сельских территорий Оричевского района на 2015-2020 годы"</t>
  </si>
  <si>
    <t>Взаимодействие со СМИ</t>
  </si>
  <si>
    <t>Участие в областных грантовых конкурсах</t>
  </si>
  <si>
    <t>Художественная выставка</t>
  </si>
  <si>
    <t>Конкурс "Лидер года"</t>
  </si>
  <si>
    <t>Фестиваль "Молодо-не зелено"</t>
  </si>
  <si>
    <t>Фестиваль детского творчества</t>
  </si>
  <si>
    <t>Фотоконкурс</t>
  </si>
  <si>
    <t>Районный фестиваль военно-патриотической песни "Во славу отечества"</t>
  </si>
  <si>
    <t>9</t>
  </si>
  <si>
    <t>Смотр строя и песни, первенство военно-патриотических клубов</t>
  </si>
  <si>
    <t>10</t>
  </si>
  <si>
    <t>Игра "Зарница"</t>
  </si>
  <si>
    <t>11</t>
  </si>
  <si>
    <t>Районный день призывника</t>
  </si>
  <si>
    <t>12</t>
  </si>
  <si>
    <t>Районный конкурс "Крутые парни"</t>
  </si>
  <si>
    <t>13</t>
  </si>
  <si>
    <t>Всероссийская акция "Георгиевская ленточка"</t>
  </si>
  <si>
    <t>14</t>
  </si>
  <si>
    <t>Мероприятия, приуроченные к 70-летию победы</t>
  </si>
  <si>
    <t>15</t>
  </si>
  <si>
    <t>Спартакиада допризывной молодежи</t>
  </si>
  <si>
    <t>16</t>
  </si>
  <si>
    <t>Конкурс "Форпост"</t>
  </si>
  <si>
    <t>17</t>
  </si>
  <si>
    <t>День матери</t>
  </si>
  <si>
    <t>18</t>
  </si>
  <si>
    <t>День семьи</t>
  </si>
  <si>
    <t>19</t>
  </si>
  <si>
    <t>День защиты детей</t>
  </si>
  <si>
    <t>20</t>
  </si>
  <si>
    <t>21</t>
  </si>
  <si>
    <t>24</t>
  </si>
  <si>
    <t>25</t>
  </si>
  <si>
    <t>26</t>
  </si>
  <si>
    <t>27</t>
  </si>
  <si>
    <t>Работа клуба "Подросток"</t>
  </si>
  <si>
    <t>Районный днетский фестиваль инвалидного спорта "Улыбка"</t>
  </si>
  <si>
    <t>День ребенка</t>
  </si>
  <si>
    <t>Акция "Я выбираю жизнь"</t>
  </si>
  <si>
    <t>28</t>
  </si>
  <si>
    <t>29</t>
  </si>
  <si>
    <t>30</t>
  </si>
  <si>
    <t>31</t>
  </si>
  <si>
    <t>Елка у главы района для одаренных детей</t>
  </si>
  <si>
    <t>Встреча одаренных выпускников с главой района</t>
  </si>
  <si>
    <t>Организация работы Советов молодежи</t>
  </si>
  <si>
    <t>Добровольческие акции, приуроченные к значимым датам</t>
  </si>
  <si>
    <t>Развитие молодежной политики на 2014-2020 годы</t>
  </si>
  <si>
    <t>Поддержка и развитие малого и среднего предпринимательства на 2014-2020 годы</t>
  </si>
  <si>
    <t>Сотрудничество со средствами массовой информации</t>
  </si>
  <si>
    <t>Актуализация перечня имущества в соотв. С требованиями ФЗ от 24.07.207 № 209-ФЗ</t>
  </si>
  <si>
    <t>Льготное кредитование СМП</t>
  </si>
  <si>
    <t>Организация и проведение семинаров, совещ., круглых столов….</t>
  </si>
  <si>
    <t>Развитие системы бизнес-центра</t>
  </si>
  <si>
    <t>Профилактика правонарушений в Оричевском районе на 2014-2020 годы</t>
  </si>
  <si>
    <t>Районный конкурс "Безопасное колесо"</t>
  </si>
  <si>
    <t>Содействие развитию институтов гражданского общества и поддержка социально-ориентированных некоммерческих организаций на 2014-2020 годы</t>
  </si>
  <si>
    <t>Управление муниципальным имуществом Оричевского района на 2014-2020 годы</t>
  </si>
  <si>
    <t>Отопление пустующих помещений имущества казны, содержание имущества казны</t>
  </si>
  <si>
    <t>Расходы по содержанию, обслуживанию и ремонту муниципального имущества</t>
  </si>
  <si>
    <t>Проведение работ по оценке рын. стоимости мун имущества</t>
  </si>
  <si>
    <t>Постановка имущества на кадаствровый учет</t>
  </si>
  <si>
    <t>Публикация в СМИ извещений о продаже МИ</t>
  </si>
  <si>
    <t>Оплата транспортного налога за имущество казны</t>
  </si>
  <si>
    <t>Проведение работ по постановке ЗУ на кадастровый учет</t>
  </si>
  <si>
    <t>Проведение работ по оценке рыночной стоимости права аренды и права собственности ЗУ</t>
  </si>
  <si>
    <t>Публикация в СМИ извещений о предоставлении ЗУ</t>
  </si>
  <si>
    <t>Подпрограма "Завершение строительства многофункционального общественного здания в с. Адышево"</t>
  </si>
  <si>
    <t>Управление муниципальными финансами и регулирование межбюджетных отношений на 2014-2020 годы</t>
  </si>
  <si>
    <t>Развитие архивного дела на 2014-2020 годы</t>
  </si>
  <si>
    <t>Подпрограмма "Дошкольное образование в дошкольных образовательных учреждениях Оричнвского района"</t>
  </si>
  <si>
    <t>Развитие образования Оричевского района на 2014-2020 годы</t>
  </si>
  <si>
    <t>Организация и содействие в работе районного общества инвалидов</t>
  </si>
  <si>
    <t>Оказание содействия в работе обществееной организации "Добровольная народная дружина Оричевского района"</t>
  </si>
  <si>
    <t>Переселение граждан Оричевского района из аварийного жилищного фонда на 2014-2020 годы</t>
  </si>
  <si>
    <t>Развитие транспортной инфраструктуры на 2014-2020 годы</t>
  </si>
  <si>
    <t>Нанесение разметки на автомобильных дорогах общего пользования местного значения</t>
  </si>
  <si>
    <t>Строительство распределительного газопровода в Оричевском районе</t>
  </si>
  <si>
    <t>Улучшение коммунальной и жилищной инфраструктуры Оричевского района на 2014-2020 годы</t>
  </si>
  <si>
    <t>Мониторинг исполнения планов реализации муниципальных программ Оричевского района по итогам 1 полугодия 2016 г.</t>
  </si>
  <si>
    <t>Запланировано средств на 2016 год, тыс. руб.</t>
  </si>
  <si>
    <t>Фактически израсходовано за 6 мес. 2016 года, тыс. руб.</t>
  </si>
  <si>
    <t>Организация и проведение обучения и переподготовки</t>
  </si>
  <si>
    <t>Формирование и развитие инфраструктуры поддержки МП</t>
  </si>
  <si>
    <t>Реконструкция автодороги в пгт Левинцы</t>
  </si>
  <si>
    <t>Разработка и проверка проектно-сметной и технической документации, тех.надзор за выполнением работ</t>
  </si>
  <si>
    <t>Транспортные услуги при восстановлении дорожного полотна на автодороге Зенгино-Оричи</t>
  </si>
  <si>
    <t>Ремонт участка автодороги Оричи-Истобенск 0,75 км</t>
  </si>
  <si>
    <t>Приобретение весов для весового контроля во время ограничения движения по автодорогам района</t>
  </si>
  <si>
    <t>Доп.работы по ремонту автодорог</t>
  </si>
  <si>
    <t>Увеличение уставного капитала ОМУ АТП "Оричевское"</t>
  </si>
  <si>
    <t>Районный День молодежи</t>
  </si>
  <si>
    <t>Акция "Добрая Вятка"</t>
  </si>
  <si>
    <t>Реконструкция системы отопления газовой котельной ОМУ АТП "Оричевское"</t>
  </si>
  <si>
    <t>Пенсионное обеспечение бывших муниц.служащих и выборных должностных лиц</t>
  </si>
  <si>
    <t>Создание и деятельность административной комиссии</t>
  </si>
  <si>
    <t>Осуществление мероприятий по распоряжению земельными участками, государственная собственность на которые не разграничена</t>
  </si>
  <si>
    <t>Расходы на подготовку и проведение выборов</t>
  </si>
  <si>
    <t>Возмещение части процентной ставки по инвестиционным кредитам на строительство и реконструкцию объектов для молочного скотоводства</t>
  </si>
  <si>
    <t>осуществление полномочий РФ по проведению Всероссийской сельскохозяйстовенной переписи в 2016 году</t>
  </si>
  <si>
    <t>Исполнение запросов социально-правового характера</t>
  </si>
  <si>
    <t>Приобретение ноутбука, принтера, кресла</t>
  </si>
  <si>
    <t>Установка и оплата услуг сети "Интернет"</t>
  </si>
  <si>
    <t>Приобретение неисключительных прав на установку криптографического шлюза</t>
  </si>
  <si>
    <t xml:space="preserve">Содержание аппарата работников комиссии по делам несовершеннолетних и защите их прав </t>
  </si>
  <si>
    <t>Обеспечение технического обслуживания систем видеонаблюдения</t>
  </si>
  <si>
    <t>Творческий конкурс по профилактике наркомании</t>
  </si>
  <si>
    <t>Районный конкурс "Зеленый огонек"</t>
  </si>
  <si>
    <t>Мероприятия, посвященные празднования дня победы в ВОВ</t>
  </si>
  <si>
    <t>2 этап кубка Кировской области по полиатлону (зимнее троеборье)</t>
  </si>
  <si>
    <t>Первенство и  Чемпионат Кировской области по полиатлону в дисциплине зимнее троеборье</t>
  </si>
  <si>
    <t>Спартакиада учащихся образовательных цучреждений Кировской области по полиатлону (зимнее троеборье)</t>
  </si>
  <si>
    <t>Всероссийские соревнования среди юношей и девушек  по полиатлону (зимнее троеборье)</t>
  </si>
  <si>
    <t>Чемпионат бласти по баскетболу среди мужских команд</t>
  </si>
  <si>
    <t>24 спартакиада общеобразовательных организаций для обучающихся с ограниченными возможностями здоровья</t>
  </si>
  <si>
    <t>34 всероссийская массовая лыжная гонка "Лыжня России"</t>
  </si>
  <si>
    <t>Первенство России среди юношей и студентов по полиатлону (зимнее троеборье)</t>
  </si>
  <si>
    <t>Фестиваль всероссиского физкультурно-оздоровительного комплекса "Готов к труду и обороне" (ГТО) среди обучающихся 11 классов образовательных учреждений</t>
  </si>
  <si>
    <t>Чемпионат мира по полиатлону</t>
  </si>
  <si>
    <t>Зимний Фестиваль всероссиского физкультурно-оздоровительного комплекса "Готов к труду и обороне" (ГТО) среди обучающихся образовательных учреждений</t>
  </si>
  <si>
    <t>Областные соревнования по лыжным гонкам "Верхошижемский марафон"</t>
  </si>
  <si>
    <t>3 этап кубка области по полиатлону</t>
  </si>
  <si>
    <t>Зональные соревнования по мини-футболу среди любительских команд</t>
  </si>
  <si>
    <t>Первенство Кировской области по мини-футболу в зачет спартакиады общеобразовательных учреждений</t>
  </si>
  <si>
    <t>Первенство области по баскетболу среди мужских команд</t>
  </si>
  <si>
    <t>Областные соревнования женского спорта "Красота. Грация. Идеал"</t>
  </si>
  <si>
    <t>Районные соревнования "Олимпийский день"</t>
  </si>
  <si>
    <t>27 всероссийский Олимпийский день, посвященный играм Олимпиады 2016 года в Рио-де-Жанейро</t>
  </si>
  <si>
    <t>Межмуниципальный молодежный туристический слет "Дорогами истории"</t>
  </si>
  <si>
    <t>Летний фестиваль Всероссийского физкультурно-спортивного комплекса "готов к труду и обороне" (ГТО) среди обучающихся образовательных учреждений Кировской области</t>
  </si>
  <si>
    <t>Спартскиада допризывной молодежи</t>
  </si>
  <si>
    <t>Первенство Кировской области по полиатлону</t>
  </si>
  <si>
    <t>Финансовое обеспечение деятельности районных муниципальнеых учреждений</t>
  </si>
  <si>
    <t>Капитальный ремонт здания Левинской школы искусств</t>
  </si>
  <si>
    <t>Софинансирование для предоставления субсидий по развитию учредждений культуры</t>
  </si>
  <si>
    <t>Реализация мер социальной поддержки педагогов</t>
  </si>
  <si>
    <t>Расходы на оплату труда из средств областного бюджета</t>
  </si>
  <si>
    <t xml:space="preserve">За 6 месяцев 2016 года процент исполнения по муниципальным программам Оричевского района составил 40,98 %, в том числе по средствам районного бюджета - 50,01%.    Более 50% запланированных средств освоено по 7 муниципальным программам. У 4-х муниципальных программ освоение денежных средств составило менее 30%. </t>
  </si>
  <si>
    <t>Мониторинг исполнения планов реализации муниципальных программ Оричевского района по итогам 9 месяцев 2016 г.</t>
  </si>
  <si>
    <t>Фактически израсходовано за 9 мес. 2016 года, тыс. руб.</t>
  </si>
  <si>
    <t>Районные, областные соревнования и мероприятия</t>
  </si>
  <si>
    <t>Чемпионат пгт Стрижи по пулевой стрельбе</t>
  </si>
  <si>
    <t>Отборочный тур областных соревнований по футболу</t>
  </si>
  <si>
    <t>Районный фестиваль ветеранов "За здоровый образ жизни"</t>
  </si>
  <si>
    <t>Субсидия субъектам малого предпринимательства  на модернизацию оборудования</t>
  </si>
  <si>
    <t>внести изменения в МП!</t>
  </si>
  <si>
    <t>Утепление бака-аккумулятора исходной воды на котельной</t>
  </si>
  <si>
    <t>За 9 месяцев 2016 года процент исполнения по муниципальным программам Оричевского района составил 67,9 %, в том числе по средствам районного бюджета - 70,44%.    Более 70% запланированных средств освоено по 12 муниципальным программам. По 3 муниципальным программам освоение денежных средств составило менее 50% (Развитие молодежной политики, Переселение, Опека). По муниципальным программам "Переселение граждан Оричевского района из аварийного жилищного фонда на 2014-2020 годы" и "Профилактика правонарушений в Оричевском районе на 2014-2020 годы" своевременно не внесены изменения после изменения расходов, утвержденных решением Думы.</t>
  </si>
  <si>
    <t>Мониторинг исполнения планов реализации муниципальных программ Оричевского района по итогам  2016 г.</t>
  </si>
  <si>
    <t>Фактически израсходовано за  2016 год, тыс. руб.</t>
  </si>
  <si>
    <t>Инженерно-геологические изыскания по объекту "Дорожный переход через р. Илгань…"</t>
  </si>
  <si>
    <t>Разработка проектной по объекту "Дорожный переход через р. Илгань в д. Малая Грызиха"</t>
  </si>
  <si>
    <t xml:space="preserve">Разоаботка сметной документации по объекту "Дорожный переход через р. Илгань…" </t>
  </si>
  <si>
    <t>Услуги на погрузку, доставку, разравнивание материалов при восстановлении дорожного полотна на автодороге Оричи-Истобенск</t>
  </si>
  <si>
    <t>Приобретение железобетонной трубы для организации движения по автомобильным дорогам района</t>
  </si>
  <si>
    <t>Ремонт автодороги Дербени-Кучелапы (Песчанка)</t>
  </si>
  <si>
    <t>Приобретение дорожных знаков</t>
  </si>
  <si>
    <t>Экспертиза технического состояния моста на автодороге Стрижи-Боровицкий карьер</t>
  </si>
  <si>
    <t>За 2016 год процент исполнения по муниципальным программам Оричевского района составил 95,2 %, в том числе по средствам районного бюджета - 99,8%.    Более 99% запланированных средств освоено по 14 муниципальным программам. По 3 муниципальным программам освоение денежных средств составило 90-97% (Транспорт, Сельское хозяйство, Опека). По муниципальной программе "Переселение граждан Оричевского района из аварийного жилищного фонда на 2014-2020 годы" освоение составило 69,6%, мероприятия перенесены на 2017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</si>
</sst>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4" fontId="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165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165" fontId="7" fillId="0" borderId="13" xfId="0" applyNumberFormat="1" applyFont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35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165" fontId="2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2" fontId="1" fillId="34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0" fontId="2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4" fontId="2" fillId="35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2" fillId="35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2" fillId="0" borderId="13" xfId="0" applyFont="1" applyBorder="1" applyAlignment="1">
      <alignment horizontal="righ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2" fillId="36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2" fontId="2" fillId="36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165" fontId="7" fillId="35" borderId="13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 wrapText="1"/>
    </xf>
    <xf numFmtId="2" fontId="4" fillId="35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35" borderId="14" xfId="0" applyFont="1" applyFill="1" applyBorder="1" applyAlignment="1">
      <alignment wrapText="1"/>
    </xf>
    <xf numFmtId="165" fontId="7" fillId="35" borderId="14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5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4" fillId="35" borderId="15" xfId="0" applyFont="1" applyFill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165" fontId="1" fillId="3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0" fontId="2" fillId="0" borderId="10" xfId="0" applyNumberFormat="1" applyFont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justify"/>
    </xf>
    <xf numFmtId="0" fontId="44" fillId="33" borderId="15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70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  <col min="8" max="8" width="12.375" style="0" customWidth="1"/>
  </cols>
  <sheetData>
    <row r="3" spans="1:7" ht="12.75">
      <c r="A3" s="130" t="s">
        <v>172</v>
      </c>
      <c r="B3" s="130"/>
      <c r="C3" s="130"/>
      <c r="D3" s="130"/>
      <c r="E3" s="130"/>
      <c r="F3" s="130"/>
      <c r="G3" s="130"/>
    </row>
    <row r="4" spans="1:7" ht="12.75">
      <c r="A4" s="1"/>
      <c r="B4" s="1"/>
      <c r="C4" s="1"/>
      <c r="D4" s="1"/>
      <c r="E4" s="1"/>
      <c r="F4" s="1"/>
      <c r="G4" s="1"/>
    </row>
    <row r="5" spans="1:7" ht="51">
      <c r="A5" s="2" t="s">
        <v>0</v>
      </c>
      <c r="B5" s="131" t="s">
        <v>1</v>
      </c>
      <c r="C5" s="132"/>
      <c r="D5" s="2" t="s">
        <v>52</v>
      </c>
      <c r="E5" s="2" t="s">
        <v>173</v>
      </c>
      <c r="F5" s="2" t="s">
        <v>174</v>
      </c>
      <c r="G5" s="2" t="s">
        <v>2</v>
      </c>
    </row>
    <row r="6" spans="1:7" s="20" customFormat="1" ht="30.75" customHeight="1">
      <c r="A6" s="126">
        <v>1</v>
      </c>
      <c r="B6" s="127" t="s">
        <v>70</v>
      </c>
      <c r="C6" s="128"/>
      <c r="D6" s="128"/>
      <c r="E6" s="128"/>
      <c r="F6" s="128"/>
      <c r="G6" s="129"/>
    </row>
    <row r="7" spans="1:7" s="20" customFormat="1" ht="63.75">
      <c r="A7" s="126"/>
      <c r="B7" s="3" t="s">
        <v>3</v>
      </c>
      <c r="C7" s="4" t="s">
        <v>49</v>
      </c>
      <c r="D7" s="31" t="s">
        <v>20</v>
      </c>
      <c r="E7" s="5">
        <v>15007.7</v>
      </c>
      <c r="F7" s="4">
        <v>6587.6</v>
      </c>
      <c r="G7" s="34">
        <f>F7/E7</f>
        <v>0.4389480066898992</v>
      </c>
    </row>
    <row r="8" spans="1:7" s="20" customFormat="1" ht="38.25">
      <c r="A8" s="126"/>
      <c r="B8" s="3" t="s">
        <v>4</v>
      </c>
      <c r="C8" s="4" t="s">
        <v>50</v>
      </c>
      <c r="D8" s="31" t="s">
        <v>20</v>
      </c>
      <c r="E8" s="5">
        <v>6211.4</v>
      </c>
      <c r="F8" s="4">
        <v>3064.4</v>
      </c>
      <c r="G8" s="34">
        <f aca="true" t="shared" si="0" ref="G8:G19">F8/E8</f>
        <v>0.4933509353768877</v>
      </c>
    </row>
    <row r="9" spans="1:7" s="20" customFormat="1" ht="25.5">
      <c r="A9" s="126"/>
      <c r="B9" s="3" t="s">
        <v>5</v>
      </c>
      <c r="C9" s="4" t="s">
        <v>187</v>
      </c>
      <c r="D9" s="31" t="s">
        <v>20</v>
      </c>
      <c r="E9" s="5">
        <v>1024.3</v>
      </c>
      <c r="F9" s="4">
        <v>511.4</v>
      </c>
      <c r="G9" s="34">
        <f t="shared" si="0"/>
        <v>0.49926779263887533</v>
      </c>
    </row>
    <row r="10" spans="1:7" s="20" customFormat="1" ht="63.75">
      <c r="A10" s="126"/>
      <c r="B10" s="3" t="s">
        <v>6</v>
      </c>
      <c r="C10" s="4" t="s">
        <v>51</v>
      </c>
      <c r="D10" s="31" t="s">
        <v>20</v>
      </c>
      <c r="E10" s="5">
        <v>39.5</v>
      </c>
      <c r="F10" s="4">
        <v>15.5</v>
      </c>
      <c r="G10" s="34">
        <f t="shared" si="0"/>
        <v>0.3924050632911392</v>
      </c>
    </row>
    <row r="11" spans="1:7" s="20" customFormat="1" ht="25.5">
      <c r="A11" s="126"/>
      <c r="B11" s="3" t="s">
        <v>7</v>
      </c>
      <c r="C11" s="4" t="s">
        <v>188</v>
      </c>
      <c r="D11" s="31" t="s">
        <v>20</v>
      </c>
      <c r="E11" s="5">
        <v>2.5</v>
      </c>
      <c r="F11" s="4">
        <v>0.6</v>
      </c>
      <c r="G11" s="34">
        <f t="shared" si="0"/>
        <v>0.24</v>
      </c>
    </row>
    <row r="12" spans="1:7" s="20" customFormat="1" ht="38.25">
      <c r="A12" s="126"/>
      <c r="B12" s="3" t="s">
        <v>8</v>
      </c>
      <c r="C12" s="4" t="s">
        <v>53</v>
      </c>
      <c r="D12" s="31" t="s">
        <v>20</v>
      </c>
      <c r="E12" s="5">
        <v>52.9</v>
      </c>
      <c r="F12" s="4">
        <v>4.9</v>
      </c>
      <c r="G12" s="34">
        <f t="shared" si="0"/>
        <v>0.09262759924385634</v>
      </c>
    </row>
    <row r="13" spans="1:7" s="20" customFormat="1" ht="78.75" customHeight="1">
      <c r="A13" s="126"/>
      <c r="B13" s="3" t="s">
        <v>13</v>
      </c>
      <c r="C13" s="4" t="s">
        <v>54</v>
      </c>
      <c r="D13" s="31" t="s">
        <v>20</v>
      </c>
      <c r="E13" s="5"/>
      <c r="F13" s="4"/>
      <c r="G13" s="34" t="s">
        <v>59</v>
      </c>
    </row>
    <row r="14" spans="1:7" s="20" customFormat="1" ht="24.75" customHeight="1">
      <c r="A14" s="126"/>
      <c r="B14" s="3" t="s">
        <v>57</v>
      </c>
      <c r="C14" s="4" t="s">
        <v>55</v>
      </c>
      <c r="D14" s="31" t="s">
        <v>20</v>
      </c>
      <c r="E14" s="5"/>
      <c r="F14" s="5"/>
      <c r="G14" s="34" t="s">
        <v>59</v>
      </c>
    </row>
    <row r="15" spans="1:7" s="20" customFormat="1" ht="38.25" customHeight="1">
      <c r="A15" s="126"/>
      <c r="B15" s="3" t="s">
        <v>100</v>
      </c>
      <c r="C15" s="4" t="s">
        <v>56</v>
      </c>
      <c r="D15" s="31" t="s">
        <v>20</v>
      </c>
      <c r="E15" s="4">
        <v>76.5</v>
      </c>
      <c r="F15" s="4">
        <v>32.9</v>
      </c>
      <c r="G15" s="34">
        <f t="shared" si="0"/>
        <v>0.43006535947712415</v>
      </c>
    </row>
    <row r="16" spans="1:7" s="20" customFormat="1" ht="38.25" customHeight="1">
      <c r="A16" s="126"/>
      <c r="B16" s="3" t="s">
        <v>102</v>
      </c>
      <c r="C16" s="4" t="s">
        <v>58</v>
      </c>
      <c r="D16" s="31" t="s">
        <v>20</v>
      </c>
      <c r="E16" s="4">
        <v>29.3</v>
      </c>
      <c r="F16" s="4">
        <v>8.2</v>
      </c>
      <c r="G16" s="34">
        <f t="shared" si="0"/>
        <v>0.2798634812286689</v>
      </c>
    </row>
    <row r="17" spans="1:7" s="20" customFormat="1" ht="38.25" customHeight="1">
      <c r="A17" s="126"/>
      <c r="B17" s="3" t="s">
        <v>104</v>
      </c>
      <c r="C17" s="4" t="s">
        <v>189</v>
      </c>
      <c r="D17" s="31" t="s">
        <v>20</v>
      </c>
      <c r="E17" s="4">
        <v>72.1</v>
      </c>
      <c r="F17" s="4">
        <v>39.4</v>
      </c>
      <c r="G17" s="34">
        <f t="shared" si="0"/>
        <v>0.5464632454923717</v>
      </c>
    </row>
    <row r="18" spans="1:7" s="20" customFormat="1" ht="21" customHeight="1">
      <c r="A18" s="126"/>
      <c r="B18" s="3" t="s">
        <v>106</v>
      </c>
      <c r="C18" s="4" t="s">
        <v>190</v>
      </c>
      <c r="D18" s="31" t="s">
        <v>20</v>
      </c>
      <c r="E18" s="4">
        <v>672.5</v>
      </c>
      <c r="F18" s="4">
        <v>0</v>
      </c>
      <c r="G18" s="34">
        <f t="shared" si="0"/>
        <v>0</v>
      </c>
    </row>
    <row r="19" spans="1:7" s="20" customFormat="1" ht="24" customHeight="1">
      <c r="A19" s="126"/>
      <c r="B19" s="66"/>
      <c r="C19" s="33" t="s">
        <v>24</v>
      </c>
      <c r="D19" s="32" t="s">
        <v>20</v>
      </c>
      <c r="E19" s="33">
        <f>SUM(E7:E18)</f>
        <v>23188.699999999997</v>
      </c>
      <c r="F19" s="33">
        <f>SUM(F7:F18)</f>
        <v>10264.9</v>
      </c>
      <c r="G19" s="35">
        <f t="shared" si="0"/>
        <v>0.44266819614726144</v>
      </c>
    </row>
    <row r="20" spans="1:7" s="20" customFormat="1" ht="12.75">
      <c r="A20" s="48"/>
      <c r="B20" s="106" t="s">
        <v>14</v>
      </c>
      <c r="C20" s="107"/>
      <c r="D20" s="6"/>
      <c r="E20" s="49">
        <f>SUM(E19)</f>
        <v>23188.699999999997</v>
      </c>
      <c r="F20" s="49">
        <f>SUM(F19)</f>
        <v>10264.9</v>
      </c>
      <c r="G20" s="50">
        <f>F20/E20*100</f>
        <v>44.266819614726145</v>
      </c>
    </row>
    <row r="21" spans="1:7" s="20" customFormat="1" ht="18" customHeight="1">
      <c r="A21" s="126">
        <v>2</v>
      </c>
      <c r="B21" s="127" t="s">
        <v>164</v>
      </c>
      <c r="C21" s="128"/>
      <c r="D21" s="128"/>
      <c r="E21" s="128"/>
      <c r="F21" s="128"/>
      <c r="G21" s="129"/>
    </row>
    <row r="22" spans="1:7" s="20" customFormat="1" ht="21.75" customHeight="1">
      <c r="A22" s="126"/>
      <c r="B22" s="3" t="s">
        <v>3</v>
      </c>
      <c r="C22" s="7" t="s">
        <v>163</v>
      </c>
      <c r="D22" s="31" t="s">
        <v>19</v>
      </c>
      <c r="E22" s="5">
        <v>37142.7</v>
      </c>
      <c r="F22" s="5">
        <v>22361.8</v>
      </c>
      <c r="G22" s="34">
        <f>F22/E22</f>
        <v>0.6020510086773444</v>
      </c>
    </row>
    <row r="23" spans="1:7" s="20" customFormat="1" ht="21" customHeight="1">
      <c r="A23" s="126"/>
      <c r="B23" s="3"/>
      <c r="C23" s="7"/>
      <c r="D23" s="31" t="s">
        <v>20</v>
      </c>
      <c r="E23" s="5">
        <v>59635.1</v>
      </c>
      <c r="F23" s="5">
        <v>29844.6</v>
      </c>
      <c r="G23" s="34">
        <f aca="true" t="shared" si="1" ref="G23:G37">F23/E23</f>
        <v>0.5004535919282436</v>
      </c>
    </row>
    <row r="24" spans="1:7" s="20" customFormat="1" ht="21.75" customHeight="1">
      <c r="A24" s="126"/>
      <c r="B24" s="3" t="s">
        <v>4</v>
      </c>
      <c r="C24" s="7" t="s">
        <v>29</v>
      </c>
      <c r="D24" s="31" t="s">
        <v>19</v>
      </c>
      <c r="E24" s="5">
        <v>89035.7</v>
      </c>
      <c r="F24" s="5">
        <v>54869.5</v>
      </c>
      <c r="G24" s="34">
        <f t="shared" si="1"/>
        <v>0.6162640379083896</v>
      </c>
    </row>
    <row r="25" spans="1:7" s="20" customFormat="1" ht="21.75" customHeight="1">
      <c r="A25" s="126"/>
      <c r="B25" s="3"/>
      <c r="C25" s="7"/>
      <c r="D25" s="31" t="s">
        <v>36</v>
      </c>
      <c r="E25" s="5">
        <v>1107.1</v>
      </c>
      <c r="F25" s="5">
        <v>0</v>
      </c>
      <c r="G25" s="34"/>
    </row>
    <row r="26" spans="1:7" s="20" customFormat="1" ht="20.25" customHeight="1">
      <c r="A26" s="126"/>
      <c r="B26" s="3"/>
      <c r="C26" s="7"/>
      <c r="D26" s="31" t="s">
        <v>20</v>
      </c>
      <c r="E26" s="5">
        <v>33543.1</v>
      </c>
      <c r="F26" s="5">
        <v>19136.8</v>
      </c>
      <c r="G26" s="34">
        <f t="shared" si="1"/>
        <v>0.5705137569276543</v>
      </c>
    </row>
    <row r="27" spans="1:7" s="20" customFormat="1" ht="45.75" customHeight="1">
      <c r="A27" s="126"/>
      <c r="B27" s="3" t="s">
        <v>5</v>
      </c>
      <c r="C27" s="7" t="s">
        <v>30</v>
      </c>
      <c r="D27" s="31" t="s">
        <v>19</v>
      </c>
      <c r="E27" s="5">
        <v>740.7</v>
      </c>
      <c r="F27" s="5">
        <v>437.3</v>
      </c>
      <c r="G27" s="34">
        <f t="shared" si="1"/>
        <v>0.5903874713109221</v>
      </c>
    </row>
    <row r="28" spans="1:7" s="20" customFormat="1" ht="21" customHeight="1">
      <c r="A28" s="126"/>
      <c r="B28" s="3"/>
      <c r="C28" s="7"/>
      <c r="D28" s="31" t="s">
        <v>20</v>
      </c>
      <c r="E28" s="5">
        <v>11517.2</v>
      </c>
      <c r="F28" s="5">
        <v>5902.8</v>
      </c>
      <c r="G28" s="34">
        <f t="shared" si="1"/>
        <v>0.5125204042649255</v>
      </c>
    </row>
    <row r="29" spans="1:7" s="20" customFormat="1" ht="32.25" customHeight="1">
      <c r="A29" s="126"/>
      <c r="B29" s="3" t="s">
        <v>6</v>
      </c>
      <c r="C29" s="7" t="s">
        <v>31</v>
      </c>
      <c r="D29" s="31" t="s">
        <v>19</v>
      </c>
      <c r="E29" s="5">
        <v>0</v>
      </c>
      <c r="F29" s="5"/>
      <c r="G29" s="34"/>
    </row>
    <row r="30" spans="1:7" s="20" customFormat="1" ht="18" customHeight="1">
      <c r="A30" s="126"/>
      <c r="B30" s="3"/>
      <c r="C30" s="7"/>
      <c r="D30" s="31" t="s">
        <v>20</v>
      </c>
      <c r="E30" s="5">
        <v>6945.9</v>
      </c>
      <c r="F30" s="5">
        <v>3429.8</v>
      </c>
      <c r="G30" s="34">
        <f t="shared" si="1"/>
        <v>0.4937877020976404</v>
      </c>
    </row>
    <row r="31" spans="1:7" s="20" customFormat="1" ht="23.25" customHeight="1">
      <c r="A31" s="126"/>
      <c r="B31" s="3" t="s">
        <v>7</v>
      </c>
      <c r="C31" s="7" t="s">
        <v>32</v>
      </c>
      <c r="D31" s="31" t="s">
        <v>19</v>
      </c>
      <c r="E31" s="5">
        <v>0</v>
      </c>
      <c r="F31" s="5"/>
      <c r="G31" s="34"/>
    </row>
    <row r="32" spans="1:7" s="20" customFormat="1" ht="21" customHeight="1">
      <c r="A32" s="126"/>
      <c r="B32" s="3"/>
      <c r="C32" s="7"/>
      <c r="D32" s="31" t="s">
        <v>20</v>
      </c>
      <c r="E32" s="5">
        <v>1187.2</v>
      </c>
      <c r="F32" s="5">
        <v>578.6</v>
      </c>
      <c r="G32" s="34">
        <f t="shared" si="1"/>
        <v>0.4873652291105121</v>
      </c>
    </row>
    <row r="33" spans="1:7" s="20" customFormat="1" ht="22.5">
      <c r="A33" s="126"/>
      <c r="B33" s="3" t="s">
        <v>8</v>
      </c>
      <c r="C33" s="7" t="s">
        <v>33</v>
      </c>
      <c r="D33" s="31" t="s">
        <v>19</v>
      </c>
      <c r="E33" s="5">
        <v>5883.9</v>
      </c>
      <c r="F33" s="5">
        <v>4407.6</v>
      </c>
      <c r="G33" s="34">
        <f t="shared" si="1"/>
        <v>0.7490949880181513</v>
      </c>
    </row>
    <row r="34" spans="1:7" s="20" customFormat="1" ht="22.5">
      <c r="A34" s="126"/>
      <c r="B34" s="3"/>
      <c r="C34" s="7"/>
      <c r="D34" s="31" t="s">
        <v>20</v>
      </c>
      <c r="E34" s="5">
        <v>1793</v>
      </c>
      <c r="F34" s="5">
        <v>1350</v>
      </c>
      <c r="G34" s="34">
        <f t="shared" si="1"/>
        <v>0.7529280535415505</v>
      </c>
    </row>
    <row r="35" spans="1:7" s="20" customFormat="1" ht="22.5">
      <c r="A35" s="126"/>
      <c r="B35" s="66"/>
      <c r="C35" s="30" t="s">
        <v>24</v>
      </c>
      <c r="D35" s="32" t="s">
        <v>19</v>
      </c>
      <c r="E35" s="33">
        <f>E22+E24+E27+E29+E31+E33</f>
        <v>132803</v>
      </c>
      <c r="F35" s="33">
        <f>F22+F24+F27+F29+F31+F33</f>
        <v>82076.20000000001</v>
      </c>
      <c r="G35" s="35">
        <f t="shared" si="1"/>
        <v>0.6180297131841902</v>
      </c>
    </row>
    <row r="36" spans="1:7" s="20" customFormat="1" ht="22.5">
      <c r="A36" s="126"/>
      <c r="B36" s="66"/>
      <c r="C36" s="30"/>
      <c r="D36" s="32" t="s">
        <v>36</v>
      </c>
      <c r="E36" s="33">
        <f>E25</f>
        <v>1107.1</v>
      </c>
      <c r="F36" s="33">
        <f>F25</f>
        <v>0</v>
      </c>
      <c r="G36" s="35">
        <f t="shared" si="1"/>
        <v>0</v>
      </c>
    </row>
    <row r="37" spans="1:7" s="20" customFormat="1" ht="22.5">
      <c r="A37" s="126"/>
      <c r="B37" s="66"/>
      <c r="C37" s="67"/>
      <c r="D37" s="32" t="s">
        <v>20</v>
      </c>
      <c r="E37" s="33">
        <f>E23+E26+E28+E30+E32+E34</f>
        <v>114621.49999999999</v>
      </c>
      <c r="F37" s="33">
        <f>F23+F26+F28+F30+F32+F34</f>
        <v>60242.6</v>
      </c>
      <c r="G37" s="35">
        <f t="shared" si="1"/>
        <v>0.5255785345681221</v>
      </c>
    </row>
    <row r="38" spans="1:7" s="20" customFormat="1" ht="12.75">
      <c r="A38" s="48"/>
      <c r="B38" s="106" t="s">
        <v>14</v>
      </c>
      <c r="C38" s="107"/>
      <c r="D38" s="6"/>
      <c r="E38" s="6">
        <f>SUM(E35:E37)</f>
        <v>248531.59999999998</v>
      </c>
      <c r="F38" s="6">
        <f>SUM(F35:F37)</f>
        <v>142318.80000000002</v>
      </c>
      <c r="G38" s="50">
        <f>F38/E38*100</f>
        <v>57.263865037685356</v>
      </c>
    </row>
    <row r="39" spans="1:7" s="20" customFormat="1" ht="20.25" customHeight="1">
      <c r="A39" s="126">
        <v>3</v>
      </c>
      <c r="B39" s="127" t="s">
        <v>140</v>
      </c>
      <c r="C39" s="128"/>
      <c r="D39" s="128"/>
      <c r="E39" s="128"/>
      <c r="F39" s="128"/>
      <c r="G39" s="129"/>
    </row>
    <row r="40" spans="1:7" s="20" customFormat="1" ht="20.25" customHeight="1">
      <c r="A40" s="126"/>
      <c r="B40" s="3" t="s">
        <v>3</v>
      </c>
      <c r="C40" s="7" t="s">
        <v>92</v>
      </c>
      <c r="D40" s="31" t="s">
        <v>20</v>
      </c>
      <c r="E40" s="5">
        <v>1</v>
      </c>
      <c r="F40" s="5"/>
      <c r="G40" s="34">
        <f>F40/E40</f>
        <v>0</v>
      </c>
    </row>
    <row r="41" spans="1:7" s="20" customFormat="1" ht="20.25" customHeight="1">
      <c r="A41" s="126"/>
      <c r="B41" s="3" t="s">
        <v>4</v>
      </c>
      <c r="C41" s="7" t="s">
        <v>93</v>
      </c>
      <c r="D41" s="31" t="s">
        <v>20</v>
      </c>
      <c r="E41" s="5">
        <v>0</v>
      </c>
      <c r="F41" s="5"/>
      <c r="G41" s="34"/>
    </row>
    <row r="42" spans="1:7" s="20" customFormat="1" ht="20.25" customHeight="1">
      <c r="A42" s="126"/>
      <c r="B42" s="3" t="s">
        <v>5</v>
      </c>
      <c r="C42" s="7" t="s">
        <v>94</v>
      </c>
      <c r="D42" s="31" t="s">
        <v>20</v>
      </c>
      <c r="E42" s="5">
        <v>1</v>
      </c>
      <c r="F42" s="5">
        <v>1</v>
      </c>
      <c r="G42" s="34">
        <f aca="true" t="shared" si="2" ref="G42:G67">F42/E42</f>
        <v>1</v>
      </c>
    </row>
    <row r="43" spans="1:7" s="20" customFormat="1" ht="20.25" customHeight="1">
      <c r="A43" s="126"/>
      <c r="B43" s="3" t="s">
        <v>6</v>
      </c>
      <c r="C43" s="7" t="s">
        <v>95</v>
      </c>
      <c r="D43" s="31" t="s">
        <v>20</v>
      </c>
      <c r="E43" s="5">
        <v>1.5</v>
      </c>
      <c r="F43" s="5">
        <v>1.5</v>
      </c>
      <c r="G43" s="34">
        <f t="shared" si="2"/>
        <v>1</v>
      </c>
    </row>
    <row r="44" spans="1:7" s="20" customFormat="1" ht="20.25" customHeight="1">
      <c r="A44" s="126"/>
      <c r="B44" s="3" t="s">
        <v>7</v>
      </c>
      <c r="C44" s="7" t="s">
        <v>96</v>
      </c>
      <c r="D44" s="31" t="s">
        <v>20</v>
      </c>
      <c r="E44" s="5">
        <v>2</v>
      </c>
      <c r="F44" s="5">
        <v>0</v>
      </c>
      <c r="G44" s="34">
        <f t="shared" si="2"/>
        <v>0</v>
      </c>
    </row>
    <row r="45" spans="1:7" s="20" customFormat="1" ht="20.25" customHeight="1">
      <c r="A45" s="126"/>
      <c r="B45" s="3" t="s">
        <v>8</v>
      </c>
      <c r="C45" s="7" t="s">
        <v>97</v>
      </c>
      <c r="D45" s="31" t="s">
        <v>20</v>
      </c>
      <c r="E45" s="5">
        <v>1</v>
      </c>
      <c r="F45" s="5">
        <v>0</v>
      </c>
      <c r="G45" s="34">
        <f t="shared" si="2"/>
        <v>0</v>
      </c>
    </row>
    <row r="46" spans="1:7" s="20" customFormat="1" ht="20.25" customHeight="1">
      <c r="A46" s="126"/>
      <c r="B46" s="3" t="s">
        <v>13</v>
      </c>
      <c r="C46" s="7" t="s">
        <v>98</v>
      </c>
      <c r="D46" s="31" t="s">
        <v>20</v>
      </c>
      <c r="E46" s="5">
        <v>1</v>
      </c>
      <c r="F46" s="5">
        <v>1</v>
      </c>
      <c r="G46" s="34">
        <f t="shared" si="2"/>
        <v>1</v>
      </c>
    </row>
    <row r="47" spans="1:7" s="20" customFormat="1" ht="20.25" customHeight="1">
      <c r="A47" s="126"/>
      <c r="B47" s="3" t="s">
        <v>57</v>
      </c>
      <c r="C47" s="7" t="s">
        <v>99</v>
      </c>
      <c r="D47" s="31" t="s">
        <v>20</v>
      </c>
      <c r="E47" s="5">
        <v>1</v>
      </c>
      <c r="F47" s="5">
        <v>1</v>
      </c>
      <c r="G47" s="34">
        <f t="shared" si="2"/>
        <v>1</v>
      </c>
    </row>
    <row r="48" spans="1:7" s="20" customFormat="1" ht="20.25" customHeight="1">
      <c r="A48" s="126"/>
      <c r="B48" s="3" t="s">
        <v>100</v>
      </c>
      <c r="C48" s="7" t="s">
        <v>101</v>
      </c>
      <c r="D48" s="31" t="s">
        <v>20</v>
      </c>
      <c r="E48" s="5">
        <v>1.5</v>
      </c>
      <c r="F48" s="5">
        <v>1.5</v>
      </c>
      <c r="G48" s="34">
        <f t="shared" si="2"/>
        <v>1</v>
      </c>
    </row>
    <row r="49" spans="1:7" s="20" customFormat="1" ht="20.25" customHeight="1">
      <c r="A49" s="126"/>
      <c r="B49" s="3" t="s">
        <v>102</v>
      </c>
      <c r="C49" s="7" t="s">
        <v>103</v>
      </c>
      <c r="D49" s="31" t="s">
        <v>20</v>
      </c>
      <c r="E49" s="5">
        <v>2</v>
      </c>
      <c r="F49" s="5">
        <v>0</v>
      </c>
      <c r="G49" s="34">
        <f t="shared" si="2"/>
        <v>0</v>
      </c>
    </row>
    <row r="50" spans="1:7" s="20" customFormat="1" ht="20.25" customHeight="1">
      <c r="A50" s="126"/>
      <c r="B50" s="3" t="s">
        <v>104</v>
      </c>
      <c r="C50" s="7" t="s">
        <v>105</v>
      </c>
      <c r="D50" s="31" t="s">
        <v>20</v>
      </c>
      <c r="E50" s="5">
        <v>2</v>
      </c>
      <c r="F50" s="5">
        <v>1</v>
      </c>
      <c r="G50" s="34">
        <f t="shared" si="2"/>
        <v>0.5</v>
      </c>
    </row>
    <row r="51" spans="1:7" s="20" customFormat="1" ht="20.25" customHeight="1">
      <c r="A51" s="126"/>
      <c r="B51" s="3" t="s">
        <v>106</v>
      </c>
      <c r="C51" s="7" t="s">
        <v>107</v>
      </c>
      <c r="D51" s="31" t="s">
        <v>20</v>
      </c>
      <c r="E51" s="5">
        <v>1</v>
      </c>
      <c r="F51" s="5">
        <v>1</v>
      </c>
      <c r="G51" s="34">
        <f t="shared" si="2"/>
        <v>1</v>
      </c>
    </row>
    <row r="52" spans="1:7" s="20" customFormat="1" ht="20.25" customHeight="1">
      <c r="A52" s="126"/>
      <c r="B52" s="3" t="s">
        <v>108</v>
      </c>
      <c r="C52" s="7" t="s">
        <v>109</v>
      </c>
      <c r="D52" s="31" t="s">
        <v>20</v>
      </c>
      <c r="E52" s="5">
        <v>1</v>
      </c>
      <c r="F52" s="5">
        <v>1</v>
      </c>
      <c r="G52" s="34">
        <f t="shared" si="2"/>
        <v>1</v>
      </c>
    </row>
    <row r="53" spans="1:7" s="20" customFormat="1" ht="20.25" customHeight="1">
      <c r="A53" s="126"/>
      <c r="B53" s="3" t="s">
        <v>110</v>
      </c>
      <c r="C53" s="7" t="s">
        <v>111</v>
      </c>
      <c r="D53" s="31" t="s">
        <v>20</v>
      </c>
      <c r="E53" s="5">
        <v>2</v>
      </c>
      <c r="F53" s="5">
        <v>0</v>
      </c>
      <c r="G53" s="34">
        <f t="shared" si="2"/>
        <v>0</v>
      </c>
    </row>
    <row r="54" spans="1:7" s="20" customFormat="1" ht="20.25" customHeight="1">
      <c r="A54" s="126"/>
      <c r="B54" s="3" t="s">
        <v>112</v>
      </c>
      <c r="C54" s="7" t="s">
        <v>113</v>
      </c>
      <c r="D54" s="31" t="s">
        <v>20</v>
      </c>
      <c r="E54" s="5">
        <v>0</v>
      </c>
      <c r="F54" s="5">
        <v>0</v>
      </c>
      <c r="G54" s="34"/>
    </row>
    <row r="55" spans="1:7" s="20" customFormat="1" ht="20.25" customHeight="1">
      <c r="A55" s="126"/>
      <c r="B55" s="3" t="s">
        <v>114</v>
      </c>
      <c r="C55" s="7" t="s">
        <v>115</v>
      </c>
      <c r="D55" s="31" t="s">
        <v>20</v>
      </c>
      <c r="E55" s="5">
        <v>1.5</v>
      </c>
      <c r="F55" s="5">
        <v>0</v>
      </c>
      <c r="G55" s="34">
        <f t="shared" si="2"/>
        <v>0</v>
      </c>
    </row>
    <row r="56" spans="1:7" s="20" customFormat="1" ht="20.25" customHeight="1">
      <c r="A56" s="126"/>
      <c r="B56" s="3" t="s">
        <v>116</v>
      </c>
      <c r="C56" s="7" t="s">
        <v>117</v>
      </c>
      <c r="D56" s="31" t="s">
        <v>20</v>
      </c>
      <c r="E56" s="5">
        <v>1</v>
      </c>
      <c r="F56" s="5">
        <v>0</v>
      </c>
      <c r="G56" s="34">
        <f>F56/E56</f>
        <v>0</v>
      </c>
    </row>
    <row r="57" spans="1:7" s="20" customFormat="1" ht="20.25" customHeight="1">
      <c r="A57" s="126"/>
      <c r="B57" s="3" t="s">
        <v>118</v>
      </c>
      <c r="C57" s="7" t="s">
        <v>119</v>
      </c>
      <c r="D57" s="31" t="s">
        <v>20</v>
      </c>
      <c r="E57" s="5">
        <v>1</v>
      </c>
      <c r="F57" s="5">
        <v>1</v>
      </c>
      <c r="G57" s="34">
        <f t="shared" si="2"/>
        <v>1</v>
      </c>
    </row>
    <row r="58" spans="1:7" s="20" customFormat="1" ht="20.25" customHeight="1">
      <c r="A58" s="126"/>
      <c r="B58" s="3" t="s">
        <v>120</v>
      </c>
      <c r="C58" s="7" t="s">
        <v>121</v>
      </c>
      <c r="D58" s="31" t="s">
        <v>20</v>
      </c>
      <c r="E58" s="5">
        <v>1</v>
      </c>
      <c r="F58" s="5">
        <v>1</v>
      </c>
      <c r="G58" s="34">
        <f t="shared" si="2"/>
        <v>1</v>
      </c>
    </row>
    <row r="59" spans="1:7" s="20" customFormat="1" ht="20.25" customHeight="1">
      <c r="A59" s="126"/>
      <c r="B59" s="3" t="s">
        <v>122</v>
      </c>
      <c r="C59" s="7" t="s">
        <v>128</v>
      </c>
      <c r="D59" s="31" t="s">
        <v>20</v>
      </c>
      <c r="E59" s="5">
        <v>2</v>
      </c>
      <c r="F59" s="5">
        <v>2</v>
      </c>
      <c r="G59" s="34">
        <f t="shared" si="2"/>
        <v>1</v>
      </c>
    </row>
    <row r="60" spans="1:7" s="20" customFormat="1" ht="20.25" customHeight="1">
      <c r="A60" s="126"/>
      <c r="B60" s="3" t="s">
        <v>123</v>
      </c>
      <c r="C60" s="7" t="s">
        <v>184</v>
      </c>
      <c r="D60" s="31" t="s">
        <v>20</v>
      </c>
      <c r="E60" s="5">
        <v>3</v>
      </c>
      <c r="F60" s="5">
        <v>3</v>
      </c>
      <c r="G60" s="34">
        <f t="shared" si="2"/>
        <v>1</v>
      </c>
    </row>
    <row r="61" spans="1:7" s="20" customFormat="1" ht="20.25" customHeight="1">
      <c r="A61" s="126"/>
      <c r="B61" s="3" t="s">
        <v>124</v>
      </c>
      <c r="C61" s="7" t="s">
        <v>129</v>
      </c>
      <c r="D61" s="31" t="s">
        <v>20</v>
      </c>
      <c r="E61" s="5">
        <v>1.5</v>
      </c>
      <c r="F61" s="5">
        <v>1.5</v>
      </c>
      <c r="G61" s="34">
        <f t="shared" si="2"/>
        <v>1</v>
      </c>
    </row>
    <row r="62" spans="1:7" s="20" customFormat="1" ht="20.25" customHeight="1">
      <c r="A62" s="126"/>
      <c r="B62" s="3" t="s">
        <v>125</v>
      </c>
      <c r="C62" s="7" t="s">
        <v>130</v>
      </c>
      <c r="D62" s="31" t="s">
        <v>20</v>
      </c>
      <c r="E62" s="5">
        <v>1</v>
      </c>
      <c r="F62" s="5">
        <v>0</v>
      </c>
      <c r="G62" s="34">
        <f t="shared" si="2"/>
        <v>0</v>
      </c>
    </row>
    <row r="63" spans="1:7" s="20" customFormat="1" ht="20.25" customHeight="1">
      <c r="A63" s="126"/>
      <c r="B63" s="3" t="s">
        <v>126</v>
      </c>
      <c r="C63" s="7" t="s">
        <v>131</v>
      </c>
      <c r="D63" s="31" t="s">
        <v>20</v>
      </c>
      <c r="E63" s="5">
        <v>0</v>
      </c>
      <c r="F63" s="5">
        <v>0</v>
      </c>
      <c r="G63" s="34"/>
    </row>
    <row r="64" spans="1:7" s="20" customFormat="1" ht="20.25" customHeight="1">
      <c r="A64" s="126"/>
      <c r="B64" s="3" t="s">
        <v>127</v>
      </c>
      <c r="C64" s="7" t="s">
        <v>136</v>
      </c>
      <c r="D64" s="31" t="s">
        <v>20</v>
      </c>
      <c r="E64" s="5">
        <v>12</v>
      </c>
      <c r="F64" s="5">
        <v>0</v>
      </c>
      <c r="G64" s="34">
        <f t="shared" si="2"/>
        <v>0</v>
      </c>
    </row>
    <row r="65" spans="1:7" s="20" customFormat="1" ht="20.25" customHeight="1">
      <c r="A65" s="126"/>
      <c r="B65" s="3" t="s">
        <v>132</v>
      </c>
      <c r="C65" s="7" t="s">
        <v>137</v>
      </c>
      <c r="D65" s="31" t="s">
        <v>20</v>
      </c>
      <c r="E65" s="5">
        <v>1</v>
      </c>
      <c r="F65" s="5">
        <v>1</v>
      </c>
      <c r="G65" s="34">
        <f t="shared" si="2"/>
        <v>1</v>
      </c>
    </row>
    <row r="66" spans="1:7" s="20" customFormat="1" ht="20.25" customHeight="1">
      <c r="A66" s="126"/>
      <c r="B66" s="3" t="s">
        <v>133</v>
      </c>
      <c r="C66" s="7" t="s">
        <v>138</v>
      </c>
      <c r="D66" s="31" t="s">
        <v>20</v>
      </c>
      <c r="E66" s="5">
        <v>0</v>
      </c>
      <c r="F66" s="5">
        <v>0</v>
      </c>
      <c r="G66" s="34"/>
    </row>
    <row r="67" spans="1:7" s="20" customFormat="1" ht="20.25" customHeight="1">
      <c r="A67" s="126"/>
      <c r="B67" s="3" t="s">
        <v>134</v>
      </c>
      <c r="C67" s="7" t="s">
        <v>139</v>
      </c>
      <c r="D67" s="31" t="s">
        <v>20</v>
      </c>
      <c r="E67" s="5">
        <v>2</v>
      </c>
      <c r="F67" s="5">
        <v>0</v>
      </c>
      <c r="G67" s="34">
        <f t="shared" si="2"/>
        <v>0</v>
      </c>
    </row>
    <row r="68" spans="1:7" s="20" customFormat="1" ht="20.25" customHeight="1">
      <c r="A68" s="126"/>
      <c r="B68" s="3" t="s">
        <v>135</v>
      </c>
      <c r="C68" s="7" t="s">
        <v>185</v>
      </c>
      <c r="D68" s="31" t="s">
        <v>20</v>
      </c>
      <c r="E68" s="5">
        <v>0</v>
      </c>
      <c r="F68" s="5">
        <v>0</v>
      </c>
      <c r="G68" s="34"/>
    </row>
    <row r="69" spans="1:7" s="20" customFormat="1" ht="24" customHeight="1">
      <c r="A69" s="126"/>
      <c r="B69" s="3"/>
      <c r="C69" s="7" t="s">
        <v>35</v>
      </c>
      <c r="D69" s="31" t="s">
        <v>20</v>
      </c>
      <c r="E69" s="78"/>
      <c r="F69" s="5"/>
      <c r="G69" s="34"/>
    </row>
    <row r="70" spans="1:7" s="20" customFormat="1" ht="20.25" customHeight="1">
      <c r="A70" s="126"/>
      <c r="B70" s="45"/>
      <c r="C70" s="45"/>
      <c r="D70" s="31" t="s">
        <v>19</v>
      </c>
      <c r="E70" s="78"/>
      <c r="F70" s="5"/>
      <c r="G70" s="34"/>
    </row>
    <row r="71" spans="1:7" s="20" customFormat="1" ht="20.25" customHeight="1">
      <c r="A71" s="126"/>
      <c r="B71" s="45"/>
      <c r="C71" s="45"/>
      <c r="D71" s="31" t="s">
        <v>36</v>
      </c>
      <c r="E71" s="79"/>
      <c r="F71" s="5"/>
      <c r="G71" s="34"/>
    </row>
    <row r="72" spans="1:7" s="20" customFormat="1" ht="20.25" customHeight="1">
      <c r="A72" s="126"/>
      <c r="B72" s="45"/>
      <c r="C72" s="45"/>
      <c r="D72" s="31" t="s">
        <v>37</v>
      </c>
      <c r="E72" s="44"/>
      <c r="G72" s="34"/>
    </row>
    <row r="73" spans="1:7" s="20" customFormat="1" ht="20.25" customHeight="1">
      <c r="A73" s="126"/>
      <c r="B73" s="46"/>
      <c r="C73" s="30" t="s">
        <v>24</v>
      </c>
      <c r="D73" s="32" t="s">
        <v>36</v>
      </c>
      <c r="E73" s="47">
        <f>E71</f>
        <v>0</v>
      </c>
      <c r="F73" s="47">
        <f>F71</f>
        <v>0</v>
      </c>
      <c r="G73" s="35"/>
    </row>
    <row r="74" spans="1:7" s="20" customFormat="1" ht="20.25" customHeight="1">
      <c r="A74" s="126"/>
      <c r="B74" s="46"/>
      <c r="C74" s="46"/>
      <c r="D74" s="32" t="s">
        <v>19</v>
      </c>
      <c r="E74" s="47">
        <f>E70</f>
        <v>0</v>
      </c>
      <c r="F74" s="47">
        <f>F70</f>
        <v>0</v>
      </c>
      <c r="G74" s="35"/>
    </row>
    <row r="75" spans="1:7" s="20" customFormat="1" ht="20.25" customHeight="1">
      <c r="A75" s="126"/>
      <c r="B75" s="46"/>
      <c r="C75" s="46"/>
      <c r="D75" s="32" t="s">
        <v>20</v>
      </c>
      <c r="E75" s="47">
        <f>SUM(E40:E69)</f>
        <v>45</v>
      </c>
      <c r="F75" s="47">
        <f>SUM(F40:F69)</f>
        <v>18.5</v>
      </c>
      <c r="G75" s="35">
        <f>F75/E75</f>
        <v>0.4111111111111111</v>
      </c>
    </row>
    <row r="76" spans="1:7" s="20" customFormat="1" ht="20.25" customHeight="1">
      <c r="A76" s="126"/>
      <c r="B76" s="46"/>
      <c r="C76" s="46"/>
      <c r="D76" s="32" t="s">
        <v>37</v>
      </c>
      <c r="E76" s="47"/>
      <c r="F76" s="47"/>
      <c r="G76" s="35"/>
    </row>
    <row r="77" spans="1:7" s="20" customFormat="1" ht="12.75">
      <c r="A77" s="48"/>
      <c r="B77" s="106" t="s">
        <v>14</v>
      </c>
      <c r="C77" s="107"/>
      <c r="D77" s="6"/>
      <c r="E77" s="49">
        <f>SUM(E73:E76)</f>
        <v>45</v>
      </c>
      <c r="F77" s="49">
        <f>SUM(F73:F76)</f>
        <v>18.5</v>
      </c>
      <c r="G77" s="50">
        <f>F77/E77*100</f>
        <v>41.11111111111111</v>
      </c>
    </row>
    <row r="78" spans="1:7" s="20" customFormat="1" ht="17.25" customHeight="1">
      <c r="A78" s="117">
        <v>4</v>
      </c>
      <c r="B78" s="127" t="s">
        <v>72</v>
      </c>
      <c r="C78" s="128"/>
      <c r="D78" s="128"/>
      <c r="E78" s="128"/>
      <c r="F78" s="128"/>
      <c r="G78" s="129"/>
    </row>
    <row r="79" spans="1:7" s="20" customFormat="1" ht="23.25" customHeight="1">
      <c r="A79" s="118"/>
      <c r="B79" s="3" t="s">
        <v>3</v>
      </c>
      <c r="C79" s="7" t="s">
        <v>25</v>
      </c>
      <c r="D79" s="31" t="s">
        <v>19</v>
      </c>
      <c r="E79" s="5">
        <v>115.3</v>
      </c>
      <c r="F79" s="8">
        <v>73.5</v>
      </c>
      <c r="G79" s="34">
        <f>F79/E79</f>
        <v>0.6374674761491761</v>
      </c>
    </row>
    <row r="80" spans="1:7" s="20" customFormat="1" ht="24" customHeight="1">
      <c r="A80" s="118"/>
      <c r="B80" s="3"/>
      <c r="C80" s="7"/>
      <c r="D80" s="31" t="s">
        <v>20</v>
      </c>
      <c r="E80" s="5">
        <v>20050.8</v>
      </c>
      <c r="F80" s="8">
        <v>8878.5</v>
      </c>
      <c r="G80" s="34">
        <f aca="true" t="shared" si="3" ref="G80:G95">F80/E80</f>
        <v>0.4428002872703334</v>
      </c>
    </row>
    <row r="81" spans="1:7" s="20" customFormat="1" ht="24" customHeight="1">
      <c r="A81" s="118"/>
      <c r="B81" s="3"/>
      <c r="C81" s="7"/>
      <c r="D81" s="31" t="s">
        <v>36</v>
      </c>
      <c r="E81" s="5"/>
      <c r="F81" s="8"/>
      <c r="G81" s="34"/>
    </row>
    <row r="82" spans="1:7" s="20" customFormat="1" ht="24" customHeight="1">
      <c r="A82" s="118"/>
      <c r="B82" s="3" t="s">
        <v>4</v>
      </c>
      <c r="C82" s="7" t="s">
        <v>26</v>
      </c>
      <c r="D82" s="31" t="s">
        <v>19</v>
      </c>
      <c r="E82" s="5">
        <v>13.6</v>
      </c>
      <c r="F82" s="8">
        <v>8.8</v>
      </c>
      <c r="G82" s="34">
        <f t="shared" si="3"/>
        <v>0.6470588235294118</v>
      </c>
    </row>
    <row r="83" spans="1:7" s="20" customFormat="1" ht="24" customHeight="1">
      <c r="A83" s="118"/>
      <c r="B83" s="3"/>
      <c r="C83" s="7"/>
      <c r="D83" s="31" t="s">
        <v>20</v>
      </c>
      <c r="E83" s="5">
        <v>652.4</v>
      </c>
      <c r="F83" s="8">
        <v>276.4</v>
      </c>
      <c r="G83" s="34">
        <f t="shared" si="3"/>
        <v>0.4236664622930717</v>
      </c>
    </row>
    <row r="84" spans="1:7" s="20" customFormat="1" ht="24" customHeight="1">
      <c r="A84" s="118"/>
      <c r="B84" s="3" t="s">
        <v>5</v>
      </c>
      <c r="C84" s="7" t="s">
        <v>27</v>
      </c>
      <c r="D84" s="31" t="s">
        <v>19</v>
      </c>
      <c r="E84" s="5">
        <v>183.1</v>
      </c>
      <c r="F84" s="8">
        <v>116.2</v>
      </c>
      <c r="G84" s="34">
        <f t="shared" si="3"/>
        <v>0.6346258874931732</v>
      </c>
    </row>
    <row r="85" spans="1:7" s="20" customFormat="1" ht="24" customHeight="1">
      <c r="A85" s="118"/>
      <c r="B85" s="3"/>
      <c r="C85" s="7"/>
      <c r="D85" s="31" t="s">
        <v>20</v>
      </c>
      <c r="E85" s="5">
        <v>7367.3</v>
      </c>
      <c r="F85" s="8">
        <v>3404.9</v>
      </c>
      <c r="G85" s="34">
        <f t="shared" si="3"/>
        <v>0.4621638863627109</v>
      </c>
    </row>
    <row r="86" spans="1:7" s="20" customFormat="1" ht="24" customHeight="1">
      <c r="A86" s="118"/>
      <c r="B86" s="3" t="s">
        <v>6</v>
      </c>
      <c r="C86" s="7" t="s">
        <v>28</v>
      </c>
      <c r="D86" s="31" t="s">
        <v>19</v>
      </c>
      <c r="E86" s="5"/>
      <c r="F86" s="8"/>
      <c r="G86" s="34"/>
    </row>
    <row r="87" spans="1:7" s="20" customFormat="1" ht="24" customHeight="1">
      <c r="A87" s="118"/>
      <c r="B87" s="3"/>
      <c r="C87" s="7"/>
      <c r="D87" s="31" t="s">
        <v>20</v>
      </c>
      <c r="E87" s="5">
        <v>2043.7</v>
      </c>
      <c r="F87" s="8">
        <v>960.8</v>
      </c>
      <c r="G87" s="34">
        <f t="shared" si="3"/>
        <v>0.47012770954641087</v>
      </c>
    </row>
    <row r="88" spans="1:7" s="20" customFormat="1" ht="24" customHeight="1">
      <c r="A88" s="118"/>
      <c r="B88" s="3" t="s">
        <v>7</v>
      </c>
      <c r="C88" s="7" t="s">
        <v>73</v>
      </c>
      <c r="D88" s="31" t="s">
        <v>19</v>
      </c>
      <c r="E88" s="5"/>
      <c r="F88" s="8"/>
      <c r="G88" s="34"/>
    </row>
    <row r="89" spans="1:7" s="20" customFormat="1" ht="24" customHeight="1">
      <c r="A89" s="118"/>
      <c r="B89" s="3"/>
      <c r="C89" s="7"/>
      <c r="D89" s="31" t="s">
        <v>36</v>
      </c>
      <c r="E89" s="5"/>
      <c r="F89" s="8"/>
      <c r="G89" s="34"/>
    </row>
    <row r="90" spans="1:7" s="20" customFormat="1" ht="24" customHeight="1">
      <c r="A90" s="118"/>
      <c r="B90" s="44"/>
      <c r="D90" s="31" t="s">
        <v>20</v>
      </c>
      <c r="E90" s="5">
        <v>1287.3</v>
      </c>
      <c r="F90" s="8">
        <v>545.8</v>
      </c>
      <c r="G90" s="34">
        <f>F90/E90</f>
        <v>0.42398819234055773</v>
      </c>
    </row>
    <row r="91" spans="1:7" s="20" customFormat="1" ht="24" customHeight="1">
      <c r="A91" s="118"/>
      <c r="B91" s="3" t="s">
        <v>8</v>
      </c>
      <c r="C91" s="7" t="s">
        <v>74</v>
      </c>
      <c r="D91" s="31" t="s">
        <v>20</v>
      </c>
      <c r="E91" s="8">
        <v>6038.7</v>
      </c>
      <c r="F91" s="8">
        <v>3397.5</v>
      </c>
      <c r="G91" s="34">
        <f>F91/E91</f>
        <v>0.5626210939440608</v>
      </c>
    </row>
    <row r="92" spans="1:7" s="20" customFormat="1" ht="27" customHeight="1">
      <c r="A92" s="118"/>
      <c r="B92" s="95"/>
      <c r="C92" s="30" t="s">
        <v>24</v>
      </c>
      <c r="D92" s="32" t="s">
        <v>19</v>
      </c>
      <c r="E92" s="33">
        <f>E79+E82+E84+E86+E88</f>
        <v>312</v>
      </c>
      <c r="F92" s="33">
        <f>F79+F82+F84+F86+F88</f>
        <v>198.5</v>
      </c>
      <c r="G92" s="35">
        <f t="shared" si="3"/>
        <v>0.6362179487179487</v>
      </c>
    </row>
    <row r="93" spans="1:7" s="20" customFormat="1" ht="27" customHeight="1">
      <c r="A93" s="118"/>
      <c r="B93" s="96"/>
      <c r="C93" s="97"/>
      <c r="D93" s="32" t="s">
        <v>36</v>
      </c>
      <c r="E93" s="33">
        <f>E89+E81</f>
        <v>0</v>
      </c>
      <c r="F93" s="33">
        <f>F89+F81</f>
        <v>0</v>
      </c>
      <c r="G93" s="35"/>
    </row>
    <row r="94" spans="1:7" s="20" customFormat="1" ht="21" customHeight="1">
      <c r="A94" s="119"/>
      <c r="B94" s="98"/>
      <c r="C94" s="99"/>
      <c r="D94" s="32" t="s">
        <v>20</v>
      </c>
      <c r="E94" s="100">
        <f>E80+E83+E85+E87+E90+E91</f>
        <v>37440.2</v>
      </c>
      <c r="F94" s="100">
        <f>F80+F83+F85+F87+F90+F91</f>
        <v>17463.899999999998</v>
      </c>
      <c r="G94" s="35">
        <f t="shared" si="3"/>
        <v>0.4664478288043333</v>
      </c>
    </row>
    <row r="95" spans="1:7" s="20" customFormat="1" ht="12.75">
      <c r="A95" s="6"/>
      <c r="B95" s="106" t="s">
        <v>14</v>
      </c>
      <c r="C95" s="107"/>
      <c r="D95" s="74"/>
      <c r="E95" s="101">
        <f>SUM(E92:E94)</f>
        <v>37752.2</v>
      </c>
      <c r="F95" s="101">
        <f>SUM(F92:F94)</f>
        <v>17662.399999999998</v>
      </c>
      <c r="G95" s="102">
        <f t="shared" si="3"/>
        <v>0.46785088021360344</v>
      </c>
    </row>
    <row r="96" spans="1:7" s="20" customFormat="1" ht="25.5" customHeight="1">
      <c r="A96" s="117">
        <v>5</v>
      </c>
      <c r="B96" s="115" t="s">
        <v>15</v>
      </c>
      <c r="C96" s="115"/>
      <c r="D96" s="115"/>
      <c r="E96" s="115"/>
      <c r="F96" s="115"/>
      <c r="G96" s="115"/>
    </row>
    <row r="97" spans="1:7" s="20" customFormat="1" ht="25.5" customHeight="1">
      <c r="A97" s="118"/>
      <c r="B97" s="3">
        <v>1</v>
      </c>
      <c r="C97" s="7" t="s">
        <v>225</v>
      </c>
      <c r="D97" s="31" t="s">
        <v>20</v>
      </c>
      <c r="E97" s="5">
        <v>18218.7</v>
      </c>
      <c r="F97" s="5">
        <v>9231.8</v>
      </c>
      <c r="G97" s="34">
        <f aca="true" t="shared" si="4" ref="G97:G103">F97/E97</f>
        <v>0.5067211162157563</v>
      </c>
    </row>
    <row r="98" spans="1:7" s="20" customFormat="1" ht="25.5" customHeight="1">
      <c r="A98" s="118"/>
      <c r="B98" s="3">
        <v>2</v>
      </c>
      <c r="C98" s="7" t="s">
        <v>226</v>
      </c>
      <c r="D98" s="31" t="s">
        <v>20</v>
      </c>
      <c r="E98" s="5">
        <v>264.7</v>
      </c>
      <c r="F98" s="5">
        <v>0</v>
      </c>
      <c r="G98" s="34">
        <f t="shared" si="4"/>
        <v>0</v>
      </c>
    </row>
    <row r="99" spans="1:7" s="20" customFormat="1" ht="25.5" customHeight="1">
      <c r="A99" s="118"/>
      <c r="B99" s="3">
        <v>3</v>
      </c>
      <c r="C99" s="7" t="s">
        <v>227</v>
      </c>
      <c r="D99" s="31" t="s">
        <v>20</v>
      </c>
      <c r="E99" s="5">
        <v>45</v>
      </c>
      <c r="F99" s="5">
        <v>0</v>
      </c>
      <c r="G99" s="34">
        <f t="shared" si="4"/>
        <v>0</v>
      </c>
    </row>
    <row r="100" spans="1:7" s="20" customFormat="1" ht="25.5" customHeight="1">
      <c r="A100" s="118"/>
      <c r="B100" s="3">
        <v>4</v>
      </c>
      <c r="C100" s="7" t="s">
        <v>228</v>
      </c>
      <c r="D100" s="31" t="s">
        <v>19</v>
      </c>
      <c r="E100" s="5">
        <v>1697</v>
      </c>
      <c r="F100" s="5">
        <v>823</v>
      </c>
      <c r="G100" s="34">
        <f t="shared" si="4"/>
        <v>0.48497348261638185</v>
      </c>
    </row>
    <row r="101" spans="1:7" s="20" customFormat="1" ht="25.5" customHeight="1">
      <c r="A101" s="118"/>
      <c r="B101" s="3">
        <v>5</v>
      </c>
      <c r="C101" s="7" t="s">
        <v>229</v>
      </c>
      <c r="D101" s="31" t="s">
        <v>19</v>
      </c>
      <c r="E101" s="5">
        <v>1226</v>
      </c>
      <c r="F101" s="5">
        <v>510.8</v>
      </c>
      <c r="G101" s="34">
        <f t="shared" si="4"/>
        <v>0.4166394779771615</v>
      </c>
    </row>
    <row r="102" spans="1:7" s="20" customFormat="1" ht="22.5">
      <c r="A102" s="118"/>
      <c r="B102" s="55"/>
      <c r="C102" s="30" t="s">
        <v>24</v>
      </c>
      <c r="D102" s="32" t="s">
        <v>19</v>
      </c>
      <c r="E102" s="33">
        <f>E100+E101</f>
        <v>2923</v>
      </c>
      <c r="F102" s="33">
        <f>F100+F101</f>
        <v>1333.8</v>
      </c>
      <c r="G102" s="35">
        <f t="shared" si="4"/>
        <v>0.45631200821074236</v>
      </c>
    </row>
    <row r="103" spans="1:7" s="20" customFormat="1" ht="22.5">
      <c r="A103" s="118"/>
      <c r="B103" s="55"/>
      <c r="C103" s="67"/>
      <c r="D103" s="32" t="s">
        <v>20</v>
      </c>
      <c r="E103" s="33">
        <f>E97+E98+E99</f>
        <v>18528.4</v>
      </c>
      <c r="F103" s="33">
        <f>F97+F98+F99</f>
        <v>9231.8</v>
      </c>
      <c r="G103" s="35">
        <f t="shared" si="4"/>
        <v>0.4982513330886638</v>
      </c>
    </row>
    <row r="104" spans="1:7" s="20" customFormat="1" ht="12.75">
      <c r="A104" s="9"/>
      <c r="B104" s="106" t="s">
        <v>14</v>
      </c>
      <c r="C104" s="107"/>
      <c r="D104" s="10"/>
      <c r="E104" s="101">
        <f>SUM(E102:E103)</f>
        <v>21451.4</v>
      </c>
      <c r="F104" s="101">
        <f>SUM(F102:F103)</f>
        <v>10565.599999999999</v>
      </c>
      <c r="G104" s="49">
        <f>F104/E104*100</f>
        <v>49.25366176566563</v>
      </c>
    </row>
    <row r="105" spans="1:7" s="20" customFormat="1" ht="19.5" customHeight="1">
      <c r="A105" s="117">
        <v>6</v>
      </c>
      <c r="B105" s="115" t="s">
        <v>75</v>
      </c>
      <c r="C105" s="115"/>
      <c r="D105" s="115"/>
      <c r="E105" s="115"/>
      <c r="F105" s="115"/>
      <c r="G105" s="115"/>
    </row>
    <row r="106" spans="1:7" s="20" customFormat="1" ht="22.5">
      <c r="A106" s="118"/>
      <c r="B106" s="88">
        <v>1</v>
      </c>
      <c r="C106" s="13" t="s">
        <v>202</v>
      </c>
      <c r="D106" s="7" t="s">
        <v>20</v>
      </c>
      <c r="E106" s="89">
        <v>11</v>
      </c>
      <c r="F106" s="89">
        <v>11</v>
      </c>
      <c r="G106" s="90">
        <f>F106/E106</f>
        <v>1</v>
      </c>
    </row>
    <row r="107" spans="1:7" s="20" customFormat="1" ht="22.5" customHeight="1">
      <c r="A107" s="118"/>
      <c r="B107" s="88">
        <v>2</v>
      </c>
      <c r="C107" s="13" t="s">
        <v>203</v>
      </c>
      <c r="D107" s="7" t="s">
        <v>20</v>
      </c>
      <c r="E107" s="91">
        <v>20</v>
      </c>
      <c r="F107" s="91">
        <v>20</v>
      </c>
      <c r="G107" s="90">
        <f aca="true" t="shared" si="5" ref="G107:G123">F107/E107</f>
        <v>1</v>
      </c>
    </row>
    <row r="108" spans="1:7" s="20" customFormat="1" ht="27" customHeight="1">
      <c r="A108" s="118"/>
      <c r="B108" s="88">
        <v>3</v>
      </c>
      <c r="C108" s="13" t="s">
        <v>204</v>
      </c>
      <c r="D108" s="7" t="s">
        <v>20</v>
      </c>
      <c r="E108" s="91">
        <v>17.5</v>
      </c>
      <c r="F108" s="91">
        <v>17.5</v>
      </c>
      <c r="G108" s="90">
        <f t="shared" si="5"/>
        <v>1</v>
      </c>
    </row>
    <row r="109" spans="1:7" s="20" customFormat="1" ht="22.5">
      <c r="A109" s="118"/>
      <c r="B109" s="88">
        <v>4</v>
      </c>
      <c r="C109" s="7" t="s">
        <v>205</v>
      </c>
      <c r="D109" s="7" t="s">
        <v>20</v>
      </c>
      <c r="E109" s="89">
        <v>12.25</v>
      </c>
      <c r="F109" s="89">
        <v>12.25</v>
      </c>
      <c r="G109" s="90">
        <f t="shared" si="5"/>
        <v>1</v>
      </c>
    </row>
    <row r="110" spans="1:7" s="20" customFormat="1" ht="22.5">
      <c r="A110" s="118"/>
      <c r="B110" s="88">
        <v>5</v>
      </c>
      <c r="C110" s="7" t="s">
        <v>207</v>
      </c>
      <c r="D110" s="7" t="s">
        <v>20</v>
      </c>
      <c r="E110" s="89">
        <v>2</v>
      </c>
      <c r="F110" s="89">
        <v>2</v>
      </c>
      <c r="G110" s="90">
        <f t="shared" si="5"/>
        <v>1</v>
      </c>
    </row>
    <row r="111" spans="1:7" s="20" customFormat="1" ht="22.5">
      <c r="A111" s="118"/>
      <c r="B111" s="88">
        <v>6</v>
      </c>
      <c r="C111" s="7" t="s">
        <v>206</v>
      </c>
      <c r="D111" s="7" t="s">
        <v>20</v>
      </c>
      <c r="E111" s="89">
        <v>3</v>
      </c>
      <c r="F111" s="89">
        <v>3</v>
      </c>
      <c r="G111" s="90">
        <f t="shared" si="5"/>
        <v>1</v>
      </c>
    </row>
    <row r="112" spans="1:7" s="20" customFormat="1" ht="22.5">
      <c r="A112" s="118"/>
      <c r="B112" s="88">
        <v>7</v>
      </c>
      <c r="C112" s="7" t="s">
        <v>208</v>
      </c>
      <c r="D112" s="7" t="s">
        <v>20</v>
      </c>
      <c r="E112" s="89">
        <v>1.5</v>
      </c>
      <c r="F112" s="89">
        <v>1.5</v>
      </c>
      <c r="G112" s="90">
        <f t="shared" si="5"/>
        <v>1</v>
      </c>
    </row>
    <row r="113" spans="1:7" s="20" customFormat="1" ht="22.5">
      <c r="A113" s="118"/>
      <c r="B113" s="88">
        <v>8</v>
      </c>
      <c r="C113" s="7" t="s">
        <v>209</v>
      </c>
      <c r="D113" s="7" t="s">
        <v>20</v>
      </c>
      <c r="E113" s="89">
        <v>8.2</v>
      </c>
      <c r="F113" s="89">
        <v>8.2</v>
      </c>
      <c r="G113" s="90">
        <f t="shared" si="5"/>
        <v>1</v>
      </c>
    </row>
    <row r="114" spans="1:7" s="20" customFormat="1" ht="22.5">
      <c r="A114" s="118"/>
      <c r="B114" s="88">
        <v>9</v>
      </c>
      <c r="C114" s="7" t="s">
        <v>71</v>
      </c>
      <c r="D114" s="7" t="s">
        <v>20</v>
      </c>
      <c r="E114" s="89">
        <v>21.9</v>
      </c>
      <c r="F114" s="89">
        <v>21.9</v>
      </c>
      <c r="G114" s="90">
        <f>F114/E114</f>
        <v>1</v>
      </c>
    </row>
    <row r="115" spans="1:7" s="20" customFormat="1" ht="33.75">
      <c r="A115" s="118"/>
      <c r="B115" s="88">
        <v>10</v>
      </c>
      <c r="C115" s="7" t="s">
        <v>210</v>
      </c>
      <c r="D115" s="7" t="s">
        <v>20</v>
      </c>
      <c r="E115" s="89">
        <v>2.3</v>
      </c>
      <c r="F115" s="89">
        <v>2.3</v>
      </c>
      <c r="G115" s="29">
        <f t="shared" si="5"/>
        <v>1</v>
      </c>
    </row>
    <row r="116" spans="1:7" s="20" customFormat="1" ht="22.5">
      <c r="A116" s="118"/>
      <c r="B116" s="88">
        <v>11</v>
      </c>
      <c r="C116" s="7" t="s">
        <v>211</v>
      </c>
      <c r="D116" s="7" t="s">
        <v>20</v>
      </c>
      <c r="E116" s="89">
        <v>16.5</v>
      </c>
      <c r="F116" s="89">
        <v>16.5</v>
      </c>
      <c r="G116" s="29">
        <f t="shared" si="5"/>
        <v>1</v>
      </c>
    </row>
    <row r="117" spans="1:7" s="20" customFormat="1" ht="33.75">
      <c r="A117" s="118"/>
      <c r="B117" s="88">
        <v>12</v>
      </c>
      <c r="C117" s="7" t="s">
        <v>212</v>
      </c>
      <c r="D117" s="7" t="s">
        <v>20</v>
      </c>
      <c r="E117" s="89">
        <v>1.5</v>
      </c>
      <c r="F117" s="89">
        <v>1.5</v>
      </c>
      <c r="G117" s="29">
        <f t="shared" si="5"/>
        <v>1</v>
      </c>
    </row>
    <row r="118" spans="1:7" s="20" customFormat="1" ht="22.5">
      <c r="A118" s="118"/>
      <c r="B118" s="92">
        <v>13</v>
      </c>
      <c r="C118" s="7" t="s">
        <v>213</v>
      </c>
      <c r="D118" s="28" t="s">
        <v>20</v>
      </c>
      <c r="E118" s="89">
        <v>1.5</v>
      </c>
      <c r="F118" s="82">
        <v>1.5</v>
      </c>
      <c r="G118" s="29">
        <f t="shared" si="5"/>
        <v>1</v>
      </c>
    </row>
    <row r="119" spans="1:7" s="20" customFormat="1" ht="22.5">
      <c r="A119" s="118"/>
      <c r="B119" s="85">
        <v>14</v>
      </c>
      <c r="C119" s="7" t="s">
        <v>214</v>
      </c>
      <c r="D119" s="28" t="s">
        <v>20</v>
      </c>
      <c r="E119" s="89">
        <v>10.8</v>
      </c>
      <c r="F119" s="82">
        <v>10.8</v>
      </c>
      <c r="G119" s="29">
        <f t="shared" si="5"/>
        <v>1</v>
      </c>
    </row>
    <row r="120" spans="1:7" s="20" customFormat="1" ht="22.5">
      <c r="A120" s="118"/>
      <c r="B120" s="85">
        <v>15</v>
      </c>
      <c r="C120" s="7" t="s">
        <v>215</v>
      </c>
      <c r="D120" s="28" t="s">
        <v>20</v>
      </c>
      <c r="E120" s="89">
        <v>1</v>
      </c>
      <c r="F120" s="82">
        <v>1</v>
      </c>
      <c r="G120" s="29">
        <f t="shared" si="5"/>
        <v>1</v>
      </c>
    </row>
    <row r="121" spans="1:7" s="20" customFormat="1" ht="22.5">
      <c r="A121" s="118"/>
      <c r="B121" s="85">
        <v>16</v>
      </c>
      <c r="C121" s="7" t="s">
        <v>216</v>
      </c>
      <c r="D121" s="28" t="s">
        <v>20</v>
      </c>
      <c r="E121" s="89">
        <v>6.5</v>
      </c>
      <c r="F121" s="82">
        <v>6.5</v>
      </c>
      <c r="G121" s="29">
        <f t="shared" si="5"/>
        <v>1</v>
      </c>
    </row>
    <row r="122" spans="1:7" s="20" customFormat="1" ht="22.5">
      <c r="A122" s="118"/>
      <c r="B122" s="85">
        <v>17</v>
      </c>
      <c r="C122" s="7" t="s">
        <v>217</v>
      </c>
      <c r="D122" s="28" t="s">
        <v>20</v>
      </c>
      <c r="E122" s="89">
        <v>6</v>
      </c>
      <c r="F122" s="82">
        <v>6</v>
      </c>
      <c r="G122" s="29">
        <f t="shared" si="5"/>
        <v>1</v>
      </c>
    </row>
    <row r="123" spans="1:7" s="20" customFormat="1" ht="22.5">
      <c r="A123" s="118"/>
      <c r="B123" s="85">
        <v>18</v>
      </c>
      <c r="C123" s="7" t="s">
        <v>218</v>
      </c>
      <c r="D123" s="28" t="s">
        <v>20</v>
      </c>
      <c r="E123" s="89">
        <v>4.2</v>
      </c>
      <c r="F123" s="82">
        <v>4.2</v>
      </c>
      <c r="G123" s="29">
        <f t="shared" si="5"/>
        <v>1</v>
      </c>
    </row>
    <row r="124" spans="1:7" s="20" customFormat="1" ht="22.5">
      <c r="A124" s="118"/>
      <c r="B124" s="85">
        <v>19</v>
      </c>
      <c r="C124" s="7" t="s">
        <v>219</v>
      </c>
      <c r="D124" s="28" t="s">
        <v>20</v>
      </c>
      <c r="E124" s="89">
        <v>8</v>
      </c>
      <c r="F124" s="82">
        <v>8</v>
      </c>
      <c r="G124" s="29">
        <f>F124/E124</f>
        <v>1</v>
      </c>
    </row>
    <row r="125" spans="1:7" s="20" customFormat="1" ht="22.5">
      <c r="A125" s="118"/>
      <c r="B125" s="85">
        <v>20</v>
      </c>
      <c r="C125" s="7" t="s">
        <v>220</v>
      </c>
      <c r="D125" s="28" t="s">
        <v>20</v>
      </c>
      <c r="E125" s="89">
        <v>3</v>
      </c>
      <c r="F125" s="82">
        <v>3</v>
      </c>
      <c r="G125" s="29">
        <f>F125/E125</f>
        <v>1</v>
      </c>
    </row>
    <row r="126" spans="1:7" s="20" customFormat="1" ht="22.5">
      <c r="A126" s="118"/>
      <c r="B126" s="85">
        <v>21</v>
      </c>
      <c r="C126" s="7" t="s">
        <v>221</v>
      </c>
      <c r="D126" s="28" t="s">
        <v>20</v>
      </c>
      <c r="E126" s="89">
        <v>7</v>
      </c>
      <c r="F126" s="82">
        <v>7</v>
      </c>
      <c r="G126" s="29">
        <f>F126/E126</f>
        <v>1</v>
      </c>
    </row>
    <row r="127" spans="1:7" s="20" customFormat="1" ht="45">
      <c r="A127" s="118"/>
      <c r="B127" s="85">
        <v>22</v>
      </c>
      <c r="C127" s="7" t="s">
        <v>222</v>
      </c>
      <c r="D127" s="28" t="s">
        <v>20</v>
      </c>
      <c r="E127" s="89">
        <v>2</v>
      </c>
      <c r="F127" s="82">
        <v>0</v>
      </c>
      <c r="G127" s="29">
        <f>F127/E127</f>
        <v>0</v>
      </c>
    </row>
    <row r="128" spans="1:7" s="20" customFormat="1" ht="22.5">
      <c r="A128" s="118"/>
      <c r="B128" s="85">
        <v>23</v>
      </c>
      <c r="C128" s="7" t="s">
        <v>223</v>
      </c>
      <c r="D128" s="28" t="s">
        <v>20</v>
      </c>
      <c r="E128" s="89">
        <v>4</v>
      </c>
      <c r="F128" s="82">
        <v>0</v>
      </c>
      <c r="G128" s="29">
        <f>F128/E128</f>
        <v>0</v>
      </c>
    </row>
    <row r="129" spans="1:7" s="20" customFormat="1" ht="22.5">
      <c r="A129" s="118"/>
      <c r="B129" s="85">
        <v>24</v>
      </c>
      <c r="C129" s="7" t="s">
        <v>224</v>
      </c>
      <c r="D129" s="28" t="s">
        <v>20</v>
      </c>
      <c r="E129" s="89">
        <v>8.35</v>
      </c>
      <c r="F129" s="82">
        <v>0</v>
      </c>
      <c r="G129" s="29">
        <f>F129/E124</f>
        <v>0</v>
      </c>
    </row>
    <row r="130" spans="1:7" s="20" customFormat="1" ht="22.5">
      <c r="A130" s="75"/>
      <c r="B130" s="86"/>
      <c r="C130" s="30" t="s">
        <v>24</v>
      </c>
      <c r="D130" s="93" t="s">
        <v>20</v>
      </c>
      <c r="E130" s="87">
        <f>SUM(E106:E129)</f>
        <v>179.99999999999997</v>
      </c>
      <c r="F130" s="87">
        <f>SUM(F106:F129)</f>
        <v>165.64999999999998</v>
      </c>
      <c r="G130" s="94">
        <f>F130/E130</f>
        <v>0.9202777777777778</v>
      </c>
    </row>
    <row r="131" spans="1:7" s="20" customFormat="1" ht="12.75">
      <c r="A131" s="9"/>
      <c r="B131" s="116" t="s">
        <v>14</v>
      </c>
      <c r="C131" s="116"/>
      <c r="D131" s="10"/>
      <c r="E131" s="15">
        <f>SUM(E130:E130)</f>
        <v>179.99999999999997</v>
      </c>
      <c r="F131" s="15">
        <f>SUM(F130:F130)</f>
        <v>165.64999999999998</v>
      </c>
      <c r="G131" s="12">
        <f>F131/E131*100</f>
        <v>92.02777777777777</v>
      </c>
    </row>
    <row r="132" spans="1:7" s="20" customFormat="1" ht="25.5" customHeight="1">
      <c r="A132" s="117">
        <v>7</v>
      </c>
      <c r="B132" s="115" t="s">
        <v>149</v>
      </c>
      <c r="C132" s="115"/>
      <c r="D132" s="115"/>
      <c r="E132" s="115"/>
      <c r="F132" s="115"/>
      <c r="G132" s="115"/>
    </row>
    <row r="133" spans="1:7" s="20" customFormat="1" ht="25.5" customHeight="1">
      <c r="A133" s="118"/>
      <c r="B133" s="85">
        <v>1</v>
      </c>
      <c r="C133" s="7" t="s">
        <v>201</v>
      </c>
      <c r="D133" s="28" t="s">
        <v>20</v>
      </c>
      <c r="E133" s="82">
        <v>15.32</v>
      </c>
      <c r="F133" s="82">
        <v>5</v>
      </c>
      <c r="G133" s="29">
        <f>F133/E133</f>
        <v>0.3263707571801567</v>
      </c>
    </row>
    <row r="134" spans="1:7" s="20" customFormat="1" ht="25.5" customHeight="1">
      <c r="A134" s="118"/>
      <c r="B134" s="85">
        <v>2</v>
      </c>
      <c r="C134" s="7" t="s">
        <v>165</v>
      </c>
      <c r="D134" s="28" t="s">
        <v>20</v>
      </c>
      <c r="E134" s="82">
        <v>14</v>
      </c>
      <c r="F134" s="82">
        <v>0</v>
      </c>
      <c r="G134" s="29">
        <f aca="true" t="shared" si="6" ref="G134:G145">F134/E134</f>
        <v>0</v>
      </c>
    </row>
    <row r="135" spans="1:7" s="20" customFormat="1" ht="25.5" customHeight="1">
      <c r="A135" s="118"/>
      <c r="B135" s="85">
        <v>3</v>
      </c>
      <c r="C135" s="7" t="s">
        <v>47</v>
      </c>
      <c r="D135" s="28" t="s">
        <v>20</v>
      </c>
      <c r="E135" s="82">
        <v>23</v>
      </c>
      <c r="F135" s="82">
        <v>10</v>
      </c>
      <c r="G135" s="29">
        <f t="shared" si="6"/>
        <v>0.43478260869565216</v>
      </c>
    </row>
    <row r="136" spans="1:7" s="20" customFormat="1" ht="25.5" customHeight="1">
      <c r="A136" s="118"/>
      <c r="B136" s="85">
        <v>4</v>
      </c>
      <c r="C136" s="7" t="s">
        <v>9</v>
      </c>
      <c r="D136" s="28" t="s">
        <v>20</v>
      </c>
      <c r="E136" s="82">
        <v>5</v>
      </c>
      <c r="F136" s="82">
        <v>0</v>
      </c>
      <c r="G136" s="29">
        <f t="shared" si="6"/>
        <v>0</v>
      </c>
    </row>
    <row r="137" spans="1:7" s="20" customFormat="1" ht="25.5" customHeight="1">
      <c r="A137" s="118"/>
      <c r="B137" s="85">
        <v>5</v>
      </c>
      <c r="C137" s="7" t="s">
        <v>44</v>
      </c>
      <c r="D137" s="28" t="s">
        <v>20</v>
      </c>
      <c r="E137" s="82">
        <v>5</v>
      </c>
      <c r="F137" s="82">
        <v>0</v>
      </c>
      <c r="G137" s="29">
        <f t="shared" si="6"/>
        <v>0</v>
      </c>
    </row>
    <row r="138" spans="1:7" s="20" customFormat="1" ht="25.5" customHeight="1">
      <c r="A138" s="118"/>
      <c r="B138" s="85">
        <v>6</v>
      </c>
      <c r="C138" s="7" t="s">
        <v>45</v>
      </c>
      <c r="D138" s="28" t="s">
        <v>20</v>
      </c>
      <c r="E138" s="82">
        <v>4</v>
      </c>
      <c r="F138" s="82">
        <v>0</v>
      </c>
      <c r="G138" s="29">
        <f t="shared" si="6"/>
        <v>0</v>
      </c>
    </row>
    <row r="139" spans="1:7" s="20" customFormat="1" ht="25.5" customHeight="1">
      <c r="A139" s="118"/>
      <c r="B139" s="85">
        <v>7</v>
      </c>
      <c r="C139" s="7" t="s">
        <v>10</v>
      </c>
      <c r="D139" s="28" t="s">
        <v>20</v>
      </c>
      <c r="E139" s="82">
        <v>13</v>
      </c>
      <c r="F139" s="82">
        <v>13</v>
      </c>
      <c r="G139" s="29">
        <f t="shared" si="6"/>
        <v>1</v>
      </c>
    </row>
    <row r="140" spans="1:7" s="20" customFormat="1" ht="25.5" customHeight="1">
      <c r="A140" s="118"/>
      <c r="B140" s="85">
        <v>8</v>
      </c>
      <c r="C140" s="7" t="s">
        <v>48</v>
      </c>
      <c r="D140" s="28" t="s">
        <v>20</v>
      </c>
      <c r="E140" s="82">
        <v>10</v>
      </c>
      <c r="F140" s="82">
        <v>0</v>
      </c>
      <c r="G140" s="29">
        <f t="shared" si="6"/>
        <v>0</v>
      </c>
    </row>
    <row r="141" spans="1:7" s="20" customFormat="1" ht="25.5" customHeight="1">
      <c r="A141" s="118"/>
      <c r="B141" s="85">
        <v>9</v>
      </c>
      <c r="C141" s="7" t="s">
        <v>11</v>
      </c>
      <c r="D141" s="28" t="s">
        <v>20</v>
      </c>
      <c r="E141" s="82">
        <v>5</v>
      </c>
      <c r="F141" s="82">
        <v>5</v>
      </c>
      <c r="G141" s="29">
        <f t="shared" si="6"/>
        <v>1</v>
      </c>
    </row>
    <row r="142" spans="1:7" s="20" customFormat="1" ht="25.5" customHeight="1">
      <c r="A142" s="118"/>
      <c r="B142" s="85">
        <v>10</v>
      </c>
      <c r="C142" s="7" t="s">
        <v>12</v>
      </c>
      <c r="D142" s="28" t="s">
        <v>20</v>
      </c>
      <c r="E142" s="82">
        <v>10</v>
      </c>
      <c r="F142" s="82">
        <v>0</v>
      </c>
      <c r="G142" s="29">
        <f t="shared" si="6"/>
        <v>0</v>
      </c>
    </row>
    <row r="143" spans="1:7" s="20" customFormat="1" ht="33.75">
      <c r="A143" s="118"/>
      <c r="B143" s="85">
        <v>11</v>
      </c>
      <c r="C143" s="7" t="s">
        <v>46</v>
      </c>
      <c r="D143" s="28" t="s">
        <v>20</v>
      </c>
      <c r="E143" s="82">
        <v>4</v>
      </c>
      <c r="F143" s="82">
        <v>0</v>
      </c>
      <c r="G143" s="29">
        <f t="shared" si="6"/>
        <v>0</v>
      </c>
    </row>
    <row r="144" spans="1:7" s="20" customFormat="1" ht="22.5">
      <c r="A144" s="118"/>
      <c r="B144" s="85">
        <v>12</v>
      </c>
      <c r="C144" s="7" t="s">
        <v>166</v>
      </c>
      <c r="D144" s="28" t="s">
        <v>20</v>
      </c>
      <c r="E144" s="82">
        <v>31.68</v>
      </c>
      <c r="F144" s="82">
        <v>11.68</v>
      </c>
      <c r="G144" s="29">
        <f t="shared" si="6"/>
        <v>0.3686868686868687</v>
      </c>
    </row>
    <row r="145" spans="1:7" s="20" customFormat="1" ht="22.5">
      <c r="A145" s="118"/>
      <c r="B145" s="86"/>
      <c r="C145" s="67" t="s">
        <v>24</v>
      </c>
      <c r="D145" s="59" t="s">
        <v>20</v>
      </c>
      <c r="E145" s="87">
        <f>SUM(E133:E144)</f>
        <v>140</v>
      </c>
      <c r="F145" s="87">
        <f>SUM(F133:F144)</f>
        <v>44.68</v>
      </c>
      <c r="G145" s="83">
        <f t="shared" si="6"/>
        <v>0.3191428571428571</v>
      </c>
    </row>
    <row r="146" spans="1:7" s="20" customFormat="1" ht="12.75">
      <c r="A146" s="9"/>
      <c r="B146" s="116" t="s">
        <v>14</v>
      </c>
      <c r="C146" s="116"/>
      <c r="D146" s="10"/>
      <c r="E146" s="15">
        <f>SUM(E145)</f>
        <v>140</v>
      </c>
      <c r="F146" s="15">
        <f>SUM(F145)</f>
        <v>44.68</v>
      </c>
      <c r="G146" s="12">
        <f>F146/E146*100</f>
        <v>31.91428571428571</v>
      </c>
    </row>
    <row r="147" spans="1:7" s="20" customFormat="1" ht="15.75" customHeight="1">
      <c r="A147" s="117">
        <v>8</v>
      </c>
      <c r="B147" s="115" t="s">
        <v>147</v>
      </c>
      <c r="C147" s="115"/>
      <c r="D147" s="115"/>
      <c r="E147" s="115"/>
      <c r="F147" s="115"/>
      <c r="G147" s="115"/>
    </row>
    <row r="148" spans="1:7" s="20" customFormat="1" ht="25.5">
      <c r="A148" s="118"/>
      <c r="B148" s="8"/>
      <c r="C148" s="4" t="s">
        <v>198</v>
      </c>
      <c r="D148" s="31" t="s">
        <v>20</v>
      </c>
      <c r="E148" s="82">
        <v>10</v>
      </c>
      <c r="F148" s="82">
        <v>0</v>
      </c>
      <c r="G148" s="29">
        <f>F148/E148</f>
        <v>0</v>
      </c>
    </row>
    <row r="149" spans="1:7" s="20" customFormat="1" ht="38.25">
      <c r="A149" s="118"/>
      <c r="B149" s="8"/>
      <c r="C149" s="4" t="s">
        <v>60</v>
      </c>
      <c r="E149" s="8"/>
      <c r="F149" s="8"/>
      <c r="G149" s="29"/>
    </row>
    <row r="150" spans="1:7" s="20" customFormat="1" ht="22.5">
      <c r="A150" s="118"/>
      <c r="B150" s="8"/>
      <c r="C150" s="4" t="s">
        <v>199</v>
      </c>
      <c r="D150" s="28" t="s">
        <v>20</v>
      </c>
      <c r="E150" s="8">
        <v>20</v>
      </c>
      <c r="F150" s="8">
        <v>0</v>
      </c>
      <c r="G150" s="29">
        <f>F150/E150</f>
        <v>0</v>
      </c>
    </row>
    <row r="151" spans="1:7" s="20" customFormat="1" ht="38.25">
      <c r="A151" s="118"/>
      <c r="B151" s="8"/>
      <c r="C151" s="4" t="s">
        <v>61</v>
      </c>
      <c r="D151" s="28"/>
      <c r="E151" s="8"/>
      <c r="F151" s="8"/>
      <c r="G151" s="29" t="e">
        <f>F151/E151</f>
        <v>#DIV/0!</v>
      </c>
    </row>
    <row r="152" spans="1:7" s="20" customFormat="1" ht="22.5">
      <c r="A152" s="118"/>
      <c r="B152" s="8"/>
      <c r="C152" s="4" t="s">
        <v>148</v>
      </c>
      <c r="D152" s="28" t="s">
        <v>20</v>
      </c>
      <c r="E152" s="8">
        <v>10</v>
      </c>
      <c r="F152" s="8">
        <v>10</v>
      </c>
      <c r="G152" s="29"/>
    </row>
    <row r="153" spans="1:7" s="20" customFormat="1" ht="22.5">
      <c r="A153" s="118"/>
      <c r="B153" s="8"/>
      <c r="C153" s="4" t="s">
        <v>200</v>
      </c>
      <c r="D153" s="28" t="s">
        <v>20</v>
      </c>
      <c r="E153" s="8">
        <v>5</v>
      </c>
      <c r="F153" s="8">
        <v>5</v>
      </c>
      <c r="G153" s="29">
        <f>F153/E153</f>
        <v>1</v>
      </c>
    </row>
    <row r="154" spans="1:7" s="20" customFormat="1" ht="25.5">
      <c r="A154" s="118"/>
      <c r="B154" s="8"/>
      <c r="C154" s="4" t="s">
        <v>197</v>
      </c>
      <c r="D154" s="28" t="s">
        <v>19</v>
      </c>
      <c r="E154" s="8">
        <v>822</v>
      </c>
      <c r="F154" s="8">
        <v>424</v>
      </c>
      <c r="G154" s="29">
        <f>F154/E154</f>
        <v>0.5158150851581509</v>
      </c>
    </row>
    <row r="155" spans="1:7" s="20" customFormat="1" ht="22.5">
      <c r="A155" s="118"/>
      <c r="B155" s="55"/>
      <c r="C155" s="39" t="s">
        <v>24</v>
      </c>
      <c r="D155" s="32" t="s">
        <v>19</v>
      </c>
      <c r="E155" s="55">
        <f>E154</f>
        <v>822</v>
      </c>
      <c r="F155" s="55">
        <f>F154</f>
        <v>424</v>
      </c>
      <c r="G155" s="83">
        <f>F155/E155</f>
        <v>0.5158150851581509</v>
      </c>
    </row>
    <row r="156" spans="1:7" s="20" customFormat="1" ht="21.75" customHeight="1">
      <c r="A156" s="119"/>
      <c r="B156" s="55"/>
      <c r="C156" s="33"/>
      <c r="D156" s="59" t="s">
        <v>20</v>
      </c>
      <c r="E156" s="84">
        <f>SUM(E148:E153)</f>
        <v>45</v>
      </c>
      <c r="F156" s="84">
        <f>SUM(F148:F153)</f>
        <v>15</v>
      </c>
      <c r="G156" s="83">
        <f>F156/E156</f>
        <v>0.3333333333333333</v>
      </c>
    </row>
    <row r="157" spans="1:7" s="20" customFormat="1" ht="12.75">
      <c r="A157" s="9"/>
      <c r="B157" s="116" t="s">
        <v>14</v>
      </c>
      <c r="C157" s="116"/>
      <c r="D157" s="10"/>
      <c r="E157" s="10">
        <f>SUM(E155:E156)</f>
        <v>867</v>
      </c>
      <c r="F157" s="10">
        <f>SUM(F155:F156)</f>
        <v>439</v>
      </c>
      <c r="G157" s="12">
        <f>F157/E157*100</f>
        <v>50.63437139561707</v>
      </c>
    </row>
    <row r="158" spans="1:7" s="20" customFormat="1" ht="18.75" customHeight="1">
      <c r="A158" s="117">
        <v>9</v>
      </c>
      <c r="B158" s="115" t="s">
        <v>82</v>
      </c>
      <c r="C158" s="115"/>
      <c r="D158" s="115"/>
      <c r="E158" s="115"/>
      <c r="F158" s="115"/>
      <c r="G158" s="115"/>
    </row>
    <row r="159" spans="1:7" s="20" customFormat="1" ht="36" customHeight="1">
      <c r="A159" s="118"/>
      <c r="B159" s="8">
        <v>1</v>
      </c>
      <c r="C159" s="4" t="s">
        <v>76</v>
      </c>
      <c r="D159" s="28" t="s">
        <v>20</v>
      </c>
      <c r="E159" s="8">
        <v>1163.8</v>
      </c>
      <c r="F159" s="8">
        <v>695.9</v>
      </c>
      <c r="G159" s="29">
        <f aca="true" t="shared" si="7" ref="G159:G164">F159/E159</f>
        <v>0.5979549750816292</v>
      </c>
    </row>
    <row r="160" spans="1:7" s="20" customFormat="1" ht="50.25" customHeight="1">
      <c r="A160" s="118"/>
      <c r="B160" s="8">
        <v>2</v>
      </c>
      <c r="C160" s="4" t="s">
        <v>77</v>
      </c>
      <c r="D160" s="28" t="s">
        <v>20</v>
      </c>
      <c r="E160" s="8">
        <v>5</v>
      </c>
      <c r="F160" s="8">
        <v>0</v>
      </c>
      <c r="G160" s="29">
        <f t="shared" si="7"/>
        <v>0</v>
      </c>
    </row>
    <row r="161" spans="1:7" s="20" customFormat="1" ht="38.25" customHeight="1">
      <c r="A161" s="118"/>
      <c r="B161" s="8">
        <v>3</v>
      </c>
      <c r="C161" s="4" t="s">
        <v>78</v>
      </c>
      <c r="D161" s="28" t="s">
        <v>20</v>
      </c>
      <c r="E161" s="8">
        <v>5</v>
      </c>
      <c r="F161" s="8">
        <v>0</v>
      </c>
      <c r="G161" s="29"/>
    </row>
    <row r="162" spans="1:7" s="20" customFormat="1" ht="29.25" customHeight="1">
      <c r="A162" s="118"/>
      <c r="B162" s="8">
        <v>4</v>
      </c>
      <c r="C162" s="4" t="s">
        <v>79</v>
      </c>
      <c r="D162" s="28" t="s">
        <v>20</v>
      </c>
      <c r="E162" s="8">
        <v>1184</v>
      </c>
      <c r="F162" s="8">
        <v>0</v>
      </c>
      <c r="G162" s="29">
        <f t="shared" si="7"/>
        <v>0</v>
      </c>
    </row>
    <row r="163" spans="1:7" s="20" customFormat="1" ht="29.25" customHeight="1">
      <c r="A163" s="118"/>
      <c r="B163" s="8">
        <v>5</v>
      </c>
      <c r="C163" s="4" t="s">
        <v>80</v>
      </c>
      <c r="D163" s="28" t="s">
        <v>20</v>
      </c>
      <c r="E163" s="8">
        <v>52.4</v>
      </c>
      <c r="F163" s="8">
        <v>0</v>
      </c>
      <c r="G163" s="29">
        <f t="shared" si="7"/>
        <v>0</v>
      </c>
    </row>
    <row r="164" spans="1:7" s="20" customFormat="1" ht="38.25" customHeight="1">
      <c r="A164" s="118"/>
      <c r="B164" s="8">
        <v>6</v>
      </c>
      <c r="C164" s="4" t="s">
        <v>81</v>
      </c>
      <c r="D164" s="28" t="s">
        <v>20</v>
      </c>
      <c r="E164" s="8">
        <v>187</v>
      </c>
      <c r="F164" s="8"/>
      <c r="G164" s="29">
        <f t="shared" si="7"/>
        <v>0</v>
      </c>
    </row>
    <row r="165" spans="1:7" s="20" customFormat="1" ht="12.75">
      <c r="A165" s="9"/>
      <c r="B165" s="116" t="s">
        <v>14</v>
      </c>
      <c r="C165" s="116"/>
      <c r="D165" s="10"/>
      <c r="E165" s="15">
        <f>SUM(E159:E164)</f>
        <v>2597.2000000000003</v>
      </c>
      <c r="F165" s="15">
        <f>SUM(F159:F164)</f>
        <v>695.9</v>
      </c>
      <c r="G165" s="15">
        <f>F165/E165*100</f>
        <v>26.794239950716154</v>
      </c>
    </row>
    <row r="166" spans="1:7" s="20" customFormat="1" ht="21.75" customHeight="1">
      <c r="A166" s="117">
        <v>10</v>
      </c>
      <c r="B166" s="115" t="s">
        <v>167</v>
      </c>
      <c r="C166" s="115"/>
      <c r="D166" s="115"/>
      <c r="E166" s="115"/>
      <c r="F166" s="115"/>
      <c r="G166" s="115"/>
    </row>
    <row r="167" spans="1:7" s="20" customFormat="1" ht="25.5" customHeight="1">
      <c r="A167" s="118"/>
      <c r="B167" s="68">
        <v>1</v>
      </c>
      <c r="C167" s="7" t="s">
        <v>34</v>
      </c>
      <c r="D167" s="23" t="s">
        <v>19</v>
      </c>
      <c r="E167" s="8">
        <v>8956.165</v>
      </c>
      <c r="F167" s="8">
        <v>0</v>
      </c>
      <c r="G167" s="29">
        <f>F167/E167</f>
        <v>0</v>
      </c>
    </row>
    <row r="168" spans="1:7" s="20" customFormat="1" ht="24" customHeight="1">
      <c r="A168" s="118"/>
      <c r="B168" s="69"/>
      <c r="C168" s="7"/>
      <c r="D168" s="28" t="s">
        <v>20</v>
      </c>
      <c r="E168" s="70">
        <v>2.231</v>
      </c>
      <c r="F168" s="70">
        <v>0</v>
      </c>
      <c r="G168" s="29">
        <f>F168/E168</f>
        <v>0</v>
      </c>
    </row>
    <row r="169" spans="1:7" s="20" customFormat="1" ht="22.5" customHeight="1">
      <c r="A169" s="118"/>
      <c r="B169" s="8"/>
      <c r="C169" s="7"/>
      <c r="D169" s="71" t="s">
        <v>36</v>
      </c>
      <c r="E169" s="70">
        <v>30025.226</v>
      </c>
      <c r="F169" s="70">
        <v>0</v>
      </c>
      <c r="G169" s="29">
        <f>F169/E169</f>
        <v>0</v>
      </c>
    </row>
    <row r="170" spans="1:7" s="20" customFormat="1" ht="12.75" customHeight="1">
      <c r="A170" s="9"/>
      <c r="B170" s="116" t="s">
        <v>14</v>
      </c>
      <c r="C170" s="116"/>
      <c r="D170" s="10"/>
      <c r="E170" s="10">
        <f>SUM(E167:E169)</f>
        <v>38983.622</v>
      </c>
      <c r="F170" s="10">
        <f>SUM(F167:F169)</f>
        <v>0</v>
      </c>
      <c r="G170" s="12">
        <f>F170/E170*100</f>
        <v>0</v>
      </c>
    </row>
    <row r="171" spans="1:7" s="20" customFormat="1" ht="18" customHeight="1">
      <c r="A171" s="117">
        <v>11</v>
      </c>
      <c r="B171" s="115" t="s">
        <v>171</v>
      </c>
      <c r="C171" s="115"/>
      <c r="D171" s="115"/>
      <c r="E171" s="115"/>
      <c r="F171" s="115"/>
      <c r="G171" s="115"/>
    </row>
    <row r="172" spans="1:7" s="20" customFormat="1" ht="38.25">
      <c r="A172" s="118"/>
      <c r="B172" s="8"/>
      <c r="C172" s="4" t="s">
        <v>67</v>
      </c>
      <c r="D172" s="23"/>
      <c r="E172" s="8"/>
      <c r="F172" s="8"/>
      <c r="G172" s="36"/>
    </row>
    <row r="173" spans="1:7" s="20" customFormat="1" ht="25.5">
      <c r="A173" s="118"/>
      <c r="B173" s="8">
        <v>1</v>
      </c>
      <c r="C173" s="4" t="s">
        <v>186</v>
      </c>
      <c r="D173" s="73" t="s">
        <v>20</v>
      </c>
      <c r="E173" s="80">
        <v>190.8</v>
      </c>
      <c r="F173" s="8">
        <v>0</v>
      </c>
      <c r="G173" s="36">
        <f>F173/E173</f>
        <v>0</v>
      </c>
    </row>
    <row r="174" spans="1:7" s="20" customFormat="1" ht="25.5">
      <c r="A174" s="118"/>
      <c r="B174" s="8">
        <v>2</v>
      </c>
      <c r="C174" s="4" t="s">
        <v>170</v>
      </c>
      <c r="D174" s="73" t="s">
        <v>20</v>
      </c>
      <c r="E174" s="80">
        <v>150</v>
      </c>
      <c r="F174" s="8">
        <v>150</v>
      </c>
      <c r="G174" s="36">
        <f>F174/E174</f>
        <v>1</v>
      </c>
    </row>
    <row r="175" spans="1:7" s="20" customFormat="1" ht="22.5" customHeight="1">
      <c r="A175" s="118"/>
      <c r="B175" s="55"/>
      <c r="C175" s="33" t="s">
        <v>24</v>
      </c>
      <c r="D175" s="25" t="s">
        <v>20</v>
      </c>
      <c r="E175" s="80">
        <f>SUM(E173:E174)</f>
        <v>340.8</v>
      </c>
      <c r="F175" s="80">
        <f>SUM(F173:F174)</f>
        <v>150</v>
      </c>
      <c r="G175" s="38">
        <f>F175/E175</f>
        <v>0.4401408450704225</v>
      </c>
    </row>
    <row r="176" spans="1:7" s="20" customFormat="1" ht="12.75">
      <c r="A176" s="118"/>
      <c r="B176" s="55"/>
      <c r="C176" s="33"/>
      <c r="D176" s="59"/>
      <c r="E176" s="80"/>
      <c r="F176" s="55"/>
      <c r="G176" s="38"/>
    </row>
    <row r="177" spans="1:7" s="20" customFormat="1" ht="12.75">
      <c r="A177" s="9"/>
      <c r="B177" s="116" t="s">
        <v>14</v>
      </c>
      <c r="C177" s="116"/>
      <c r="D177" s="10"/>
      <c r="E177" s="81">
        <f>SUM(E175:E176)</f>
        <v>340.8</v>
      </c>
      <c r="F177" s="10">
        <f>SUM(F175:F176)</f>
        <v>150</v>
      </c>
      <c r="G177" s="12">
        <f>F177/E177*100</f>
        <v>44.01408450704225</v>
      </c>
    </row>
    <row r="178" spans="1:7" s="20" customFormat="1" ht="30" customHeight="1">
      <c r="A178" s="117">
        <v>12</v>
      </c>
      <c r="B178" s="115" t="s">
        <v>16</v>
      </c>
      <c r="C178" s="115"/>
      <c r="D178" s="115"/>
      <c r="E178" s="115"/>
      <c r="F178" s="115"/>
      <c r="G178" s="115"/>
    </row>
    <row r="179" spans="1:7" s="20" customFormat="1" ht="27.75" customHeight="1">
      <c r="A179" s="118"/>
      <c r="B179" s="11">
        <v>1</v>
      </c>
      <c r="C179" s="7" t="s">
        <v>38</v>
      </c>
      <c r="D179" s="23" t="s">
        <v>19</v>
      </c>
      <c r="E179" s="11">
        <v>1370.5</v>
      </c>
      <c r="F179" s="11">
        <v>657.9</v>
      </c>
      <c r="G179" s="36">
        <f aca="true" t="shared" si="8" ref="G179:G184">F179/E179</f>
        <v>0.48004377964246625</v>
      </c>
    </row>
    <row r="180" spans="1:7" s="20" customFormat="1" ht="27.75" customHeight="1">
      <c r="A180" s="118"/>
      <c r="B180" s="11">
        <v>2</v>
      </c>
      <c r="C180" s="7" t="s">
        <v>39</v>
      </c>
      <c r="D180" s="23" t="s">
        <v>19</v>
      </c>
      <c r="E180" s="11">
        <v>33.5</v>
      </c>
      <c r="F180" s="11">
        <v>13.3</v>
      </c>
      <c r="G180" s="36">
        <f t="shared" si="8"/>
        <v>0.3970149253731344</v>
      </c>
    </row>
    <row r="181" spans="1:7" s="20" customFormat="1" ht="50.25" customHeight="1">
      <c r="A181" s="118"/>
      <c r="B181" s="11">
        <v>3</v>
      </c>
      <c r="C181" s="7" t="s">
        <v>40</v>
      </c>
      <c r="D181" s="23" t="s">
        <v>19</v>
      </c>
      <c r="E181" s="11">
        <v>28144.7</v>
      </c>
      <c r="F181" s="11">
        <v>3491.5</v>
      </c>
      <c r="G181" s="36">
        <f t="shared" si="8"/>
        <v>0.12405532835667106</v>
      </c>
    </row>
    <row r="182" spans="1:7" s="20" customFormat="1" ht="27.75" customHeight="1">
      <c r="A182" s="118"/>
      <c r="B182" s="11">
        <v>4</v>
      </c>
      <c r="C182" s="7" t="s">
        <v>41</v>
      </c>
      <c r="D182" s="23" t="s">
        <v>19</v>
      </c>
      <c r="E182" s="11">
        <v>6535</v>
      </c>
      <c r="F182" s="11">
        <v>3526</v>
      </c>
      <c r="G182" s="36">
        <f t="shared" si="8"/>
        <v>0.5395562356541699</v>
      </c>
    </row>
    <row r="183" spans="1:7" s="20" customFormat="1" ht="27" customHeight="1">
      <c r="A183" s="118"/>
      <c r="B183" s="11">
        <v>5</v>
      </c>
      <c r="C183" s="7" t="s">
        <v>42</v>
      </c>
      <c r="D183" s="23" t="s">
        <v>19</v>
      </c>
      <c r="E183" s="11">
        <v>911</v>
      </c>
      <c r="F183" s="11">
        <v>438.1</v>
      </c>
      <c r="G183" s="36">
        <f t="shared" si="8"/>
        <v>0.4809001097694841</v>
      </c>
    </row>
    <row r="184" spans="1:7" s="20" customFormat="1" ht="22.5">
      <c r="A184" s="119"/>
      <c r="B184" s="37"/>
      <c r="C184" s="39" t="s">
        <v>24</v>
      </c>
      <c r="D184" s="25" t="s">
        <v>19</v>
      </c>
      <c r="E184" s="37">
        <f>SUM(E179:E183)</f>
        <v>36994.7</v>
      </c>
      <c r="F184" s="37">
        <f>SUM(F179:F183)</f>
        <v>8126.8</v>
      </c>
      <c r="G184" s="38">
        <f t="shared" si="8"/>
        <v>0.21967471016118528</v>
      </c>
    </row>
    <row r="185" spans="1:7" s="20" customFormat="1" ht="12.75">
      <c r="A185" s="9"/>
      <c r="B185" s="116" t="s">
        <v>14</v>
      </c>
      <c r="C185" s="116"/>
      <c r="D185" s="10"/>
      <c r="E185" s="10">
        <f>SUM(E184)</f>
        <v>36994.7</v>
      </c>
      <c r="F185" s="10">
        <f>SUM(F184)</f>
        <v>8126.8</v>
      </c>
      <c r="G185" s="12">
        <f>F185/E185*100</f>
        <v>21.967471016118527</v>
      </c>
    </row>
    <row r="186" spans="1:7" s="20" customFormat="1" ht="12.75" customHeight="1">
      <c r="A186" s="121">
        <v>13</v>
      </c>
      <c r="B186" s="115" t="s">
        <v>168</v>
      </c>
      <c r="C186" s="115"/>
      <c r="D186" s="115"/>
      <c r="E186" s="115"/>
      <c r="F186" s="115"/>
      <c r="G186" s="115"/>
    </row>
    <row r="187" spans="1:7" s="20" customFormat="1" ht="37.5" customHeight="1">
      <c r="A187" s="122"/>
      <c r="B187" s="11"/>
      <c r="C187" s="7" t="s">
        <v>62</v>
      </c>
      <c r="D187" s="23"/>
      <c r="E187" s="76">
        <f>SUM(E188:E200)</f>
        <v>99182.39359</v>
      </c>
      <c r="F187" s="72">
        <f>SUM(F188:F200)</f>
        <v>12592.265000000001</v>
      </c>
      <c r="G187" s="36">
        <f aca="true" t="shared" si="9" ref="G187:G204">F187/E187</f>
        <v>0.12696068872923033</v>
      </c>
    </row>
    <row r="188" spans="1:7" s="20" customFormat="1" ht="37.5" customHeight="1">
      <c r="A188" s="122"/>
      <c r="B188" s="11">
        <v>1</v>
      </c>
      <c r="C188" s="7" t="s">
        <v>63</v>
      </c>
      <c r="D188" s="23" t="s">
        <v>19</v>
      </c>
      <c r="E188" s="76">
        <v>23429.895</v>
      </c>
      <c r="F188" s="72">
        <v>9863.637</v>
      </c>
      <c r="G188" s="36">
        <f t="shared" si="9"/>
        <v>0.42098511324954724</v>
      </c>
    </row>
    <row r="189" spans="1:7" s="20" customFormat="1" ht="23.25" customHeight="1">
      <c r="A189" s="122"/>
      <c r="B189" s="11"/>
      <c r="C189" s="7"/>
      <c r="D189" s="23" t="s">
        <v>20</v>
      </c>
      <c r="E189" s="76">
        <v>1233.346</v>
      </c>
      <c r="F189" s="72">
        <v>617.302</v>
      </c>
      <c r="G189" s="36">
        <f t="shared" si="9"/>
        <v>0.500509994762216</v>
      </c>
    </row>
    <row r="190" spans="1:7" s="20" customFormat="1" ht="23.25" customHeight="1">
      <c r="A190" s="122"/>
      <c r="B190" s="11">
        <v>2</v>
      </c>
      <c r="C190" s="7" t="s">
        <v>64</v>
      </c>
      <c r="D190" s="23" t="s">
        <v>19</v>
      </c>
      <c r="E190" s="76">
        <v>149.105</v>
      </c>
      <c r="F190" s="72">
        <v>0</v>
      </c>
      <c r="G190" s="36">
        <f t="shared" si="9"/>
        <v>0</v>
      </c>
    </row>
    <row r="191" spans="1:7" s="20" customFormat="1" ht="23.25" customHeight="1">
      <c r="A191" s="122"/>
      <c r="B191" s="11"/>
      <c r="C191" s="7"/>
      <c r="D191" s="23" t="s">
        <v>20</v>
      </c>
      <c r="E191" s="76">
        <v>7.84859</v>
      </c>
      <c r="F191" s="72">
        <v>0</v>
      </c>
      <c r="G191" s="36">
        <f t="shared" si="9"/>
        <v>0</v>
      </c>
    </row>
    <row r="192" spans="1:7" s="20" customFormat="1" ht="23.25" customHeight="1">
      <c r="A192" s="122"/>
      <c r="B192" s="11">
        <v>3</v>
      </c>
      <c r="C192" s="7" t="s">
        <v>177</v>
      </c>
      <c r="D192" s="23" t="s">
        <v>19</v>
      </c>
      <c r="E192" s="76">
        <v>64278</v>
      </c>
      <c r="F192" s="72">
        <v>0</v>
      </c>
      <c r="G192" s="36">
        <f t="shared" si="9"/>
        <v>0</v>
      </c>
    </row>
    <row r="193" spans="1:7" s="20" customFormat="1" ht="23.25" customHeight="1">
      <c r="A193" s="122"/>
      <c r="B193" s="11"/>
      <c r="C193" s="7"/>
      <c r="D193" s="23" t="s">
        <v>20</v>
      </c>
      <c r="E193" s="76">
        <v>3562.99</v>
      </c>
      <c r="F193" s="72">
        <v>1720.967</v>
      </c>
      <c r="G193" s="36">
        <f t="shared" si="9"/>
        <v>0.4830120208027528</v>
      </c>
    </row>
    <row r="194" spans="1:7" s="20" customFormat="1" ht="23.25" customHeight="1">
      <c r="A194" s="122"/>
      <c r="B194" s="11">
        <v>4</v>
      </c>
      <c r="C194" s="7" t="s">
        <v>178</v>
      </c>
      <c r="D194" s="23" t="s">
        <v>20</v>
      </c>
      <c r="E194" s="76">
        <v>20</v>
      </c>
      <c r="F194" s="72">
        <v>2</v>
      </c>
      <c r="G194" s="36">
        <f t="shared" si="9"/>
        <v>0.1</v>
      </c>
    </row>
    <row r="195" spans="1:7" s="20" customFormat="1" ht="23.25" customHeight="1">
      <c r="A195" s="122"/>
      <c r="B195" s="11">
        <v>5</v>
      </c>
      <c r="C195" s="7" t="s">
        <v>169</v>
      </c>
      <c r="D195" s="23" t="s">
        <v>20</v>
      </c>
      <c r="E195" s="76">
        <v>204.359</v>
      </c>
      <c r="F195" s="72">
        <v>204.359</v>
      </c>
      <c r="G195" s="36">
        <f t="shared" si="9"/>
        <v>1</v>
      </c>
    </row>
    <row r="196" spans="1:7" s="20" customFormat="1" ht="24" customHeight="1">
      <c r="A196" s="122"/>
      <c r="B196" s="11">
        <v>6</v>
      </c>
      <c r="C196" s="7" t="s">
        <v>179</v>
      </c>
      <c r="D196" s="23" t="s">
        <v>20</v>
      </c>
      <c r="E196" s="76">
        <v>184</v>
      </c>
      <c r="F196" s="72">
        <v>184</v>
      </c>
      <c r="G196" s="36">
        <f t="shared" si="9"/>
        <v>1</v>
      </c>
    </row>
    <row r="197" spans="1:7" s="20" customFormat="1" ht="24" customHeight="1">
      <c r="A197" s="122"/>
      <c r="B197" s="11">
        <v>7</v>
      </c>
      <c r="C197" s="7" t="s">
        <v>180</v>
      </c>
      <c r="D197" s="23" t="s">
        <v>19</v>
      </c>
      <c r="E197" s="76">
        <v>4750</v>
      </c>
      <c r="F197" s="72">
        <v>0</v>
      </c>
      <c r="G197" s="36">
        <f t="shared" si="9"/>
        <v>0</v>
      </c>
    </row>
    <row r="198" spans="1:7" s="20" customFormat="1" ht="24" customHeight="1">
      <c r="A198" s="122"/>
      <c r="B198" s="44"/>
      <c r="C198" s="44"/>
      <c r="D198" s="23" t="s">
        <v>20</v>
      </c>
      <c r="E198" s="76">
        <v>253.86</v>
      </c>
      <c r="F198" s="72">
        <v>0</v>
      </c>
      <c r="G198" s="36">
        <f t="shared" si="9"/>
        <v>0</v>
      </c>
    </row>
    <row r="199" spans="1:7" s="20" customFormat="1" ht="24" customHeight="1">
      <c r="A199" s="122"/>
      <c r="B199" s="11">
        <v>8</v>
      </c>
      <c r="C199" s="7" t="s">
        <v>181</v>
      </c>
      <c r="D199" s="23" t="s">
        <v>20</v>
      </c>
      <c r="E199" s="76">
        <v>300</v>
      </c>
      <c r="F199" s="72">
        <v>0</v>
      </c>
      <c r="G199" s="36">
        <f t="shared" si="9"/>
        <v>0</v>
      </c>
    </row>
    <row r="200" spans="1:7" s="20" customFormat="1" ht="24" customHeight="1">
      <c r="A200" s="122"/>
      <c r="B200" s="11">
        <v>9</v>
      </c>
      <c r="C200" s="7" t="s">
        <v>182</v>
      </c>
      <c r="D200" s="23" t="s">
        <v>20</v>
      </c>
      <c r="E200" s="76">
        <v>808.99</v>
      </c>
      <c r="F200" s="72">
        <v>0</v>
      </c>
      <c r="G200" s="36">
        <f t="shared" si="9"/>
        <v>0</v>
      </c>
    </row>
    <row r="201" spans="1:7" s="20" customFormat="1" ht="24" customHeight="1">
      <c r="A201" s="122"/>
      <c r="B201" s="11"/>
      <c r="C201" s="7" t="s">
        <v>65</v>
      </c>
      <c r="D201" s="23" t="s">
        <v>20</v>
      </c>
      <c r="E201" s="76">
        <v>316.666</v>
      </c>
      <c r="F201" s="72">
        <v>0</v>
      </c>
      <c r="G201" s="36">
        <f t="shared" si="9"/>
        <v>0</v>
      </c>
    </row>
    <row r="202" spans="1:7" s="20" customFormat="1" ht="24" customHeight="1">
      <c r="A202" s="122"/>
      <c r="B202" s="11"/>
      <c r="C202" s="7" t="s">
        <v>66</v>
      </c>
      <c r="D202" s="23" t="s">
        <v>20</v>
      </c>
      <c r="E202" s="76">
        <v>1810</v>
      </c>
      <c r="F202" s="72">
        <v>1604.5</v>
      </c>
      <c r="G202" s="36">
        <f t="shared" si="9"/>
        <v>0.88646408839779</v>
      </c>
    </row>
    <row r="203" spans="1:7" s="20" customFormat="1" ht="24" customHeight="1">
      <c r="A203" s="122"/>
      <c r="B203" s="37"/>
      <c r="C203" s="30" t="s">
        <v>24</v>
      </c>
      <c r="D203" s="25" t="s">
        <v>19</v>
      </c>
      <c r="E203" s="37">
        <f>E188+E190+E192+E197</f>
        <v>92607</v>
      </c>
      <c r="F203" s="37">
        <f>F188+F190+F192+F197</f>
        <v>9863.637</v>
      </c>
      <c r="G203" s="38">
        <f t="shared" si="9"/>
        <v>0.1065107065340633</v>
      </c>
    </row>
    <row r="204" spans="1:7" s="20" customFormat="1" ht="24" customHeight="1">
      <c r="A204" s="122"/>
      <c r="B204" s="37"/>
      <c r="C204" s="67"/>
      <c r="D204" s="25" t="s">
        <v>20</v>
      </c>
      <c r="E204" s="37">
        <f>E201+E202+E189+E191+E193+E195+E194+E196+E198+E199+E200</f>
        <v>8702.05959</v>
      </c>
      <c r="F204" s="37">
        <f>F201+F202+F189+F191+F193+F195+F194+F196+F198+F199+F200</f>
        <v>4333.128000000001</v>
      </c>
      <c r="G204" s="38">
        <f t="shared" si="9"/>
        <v>0.49794280942174063</v>
      </c>
    </row>
    <row r="205" spans="1:7" s="20" customFormat="1" ht="12.75">
      <c r="A205" s="9"/>
      <c r="B205" s="116" t="s">
        <v>14</v>
      </c>
      <c r="C205" s="116"/>
      <c r="D205" s="10"/>
      <c r="E205" s="77">
        <f>SUM(E203:E204)</f>
        <v>101309.05959</v>
      </c>
      <c r="F205" s="10">
        <f>SUM(F203:F204)</f>
        <v>14196.765000000001</v>
      </c>
      <c r="G205" s="12">
        <f>F205/E205*100</f>
        <v>14.013322261063937</v>
      </c>
    </row>
    <row r="206" spans="1:7" s="20" customFormat="1" ht="12.75" customHeight="1">
      <c r="A206" s="117">
        <v>14</v>
      </c>
      <c r="B206" s="123" t="s">
        <v>162</v>
      </c>
      <c r="C206" s="124"/>
      <c r="D206" s="124"/>
      <c r="E206" s="124"/>
      <c r="F206" s="124"/>
      <c r="G206" s="125"/>
    </row>
    <row r="207" spans="1:7" s="20" customFormat="1" ht="33" customHeight="1">
      <c r="A207" s="118"/>
      <c r="B207" s="11">
        <v>1</v>
      </c>
      <c r="C207" s="13" t="s">
        <v>43</v>
      </c>
      <c r="D207" s="23" t="s">
        <v>20</v>
      </c>
      <c r="E207" s="64">
        <v>20.513</v>
      </c>
      <c r="F207" s="64">
        <v>11.906</v>
      </c>
      <c r="G207" s="36">
        <f aca="true" t="shared" si="10" ref="G207:G212">F207/E207</f>
        <v>0.5804124213913128</v>
      </c>
    </row>
    <row r="208" spans="1:7" s="20" customFormat="1" ht="25.5" customHeight="1">
      <c r="A208" s="118"/>
      <c r="B208" s="11">
        <v>2</v>
      </c>
      <c r="C208" s="13" t="s">
        <v>193</v>
      </c>
      <c r="D208" s="23" t="s">
        <v>20</v>
      </c>
      <c r="E208" s="64">
        <v>7.209</v>
      </c>
      <c r="F208" s="64">
        <v>1.695</v>
      </c>
      <c r="G208" s="36">
        <f t="shared" si="10"/>
        <v>0.23512276321265088</v>
      </c>
    </row>
    <row r="209" spans="1:7" s="20" customFormat="1" ht="26.25" customHeight="1">
      <c r="A209" s="118"/>
      <c r="B209" s="11">
        <v>3</v>
      </c>
      <c r="C209" s="13" t="s">
        <v>194</v>
      </c>
      <c r="D209" s="23" t="s">
        <v>20</v>
      </c>
      <c r="E209" s="64">
        <v>31.59</v>
      </c>
      <c r="F209" s="64">
        <v>31.59</v>
      </c>
      <c r="G209" s="36">
        <f t="shared" si="10"/>
        <v>1</v>
      </c>
    </row>
    <row r="210" spans="1:7" s="20" customFormat="1" ht="21" customHeight="1">
      <c r="A210" s="118"/>
      <c r="B210" s="11">
        <v>4</v>
      </c>
      <c r="C210" s="13" t="s">
        <v>195</v>
      </c>
      <c r="D210" s="23" t="s">
        <v>20</v>
      </c>
      <c r="E210" s="64">
        <v>17.288</v>
      </c>
      <c r="F210" s="64">
        <v>8.516</v>
      </c>
      <c r="G210" s="36">
        <f t="shared" si="10"/>
        <v>0.492596020360944</v>
      </c>
    </row>
    <row r="211" spans="1:7" s="20" customFormat="1" ht="21" customHeight="1">
      <c r="A211" s="118"/>
      <c r="B211" s="11">
        <v>5</v>
      </c>
      <c r="C211" s="13" t="s">
        <v>196</v>
      </c>
      <c r="D211" s="23" t="s">
        <v>20</v>
      </c>
      <c r="E211" s="64">
        <v>10.9</v>
      </c>
      <c r="F211" s="64">
        <v>10.9</v>
      </c>
      <c r="G211" s="36">
        <f t="shared" si="10"/>
        <v>1</v>
      </c>
    </row>
    <row r="212" spans="1:7" s="20" customFormat="1" ht="19.5" customHeight="1">
      <c r="A212" s="118"/>
      <c r="B212" s="37"/>
      <c r="C212" s="40" t="s">
        <v>24</v>
      </c>
      <c r="D212" s="25" t="s">
        <v>20</v>
      </c>
      <c r="E212" s="65">
        <f>SUM(E207:E211)</f>
        <v>87.5</v>
      </c>
      <c r="F212" s="65">
        <f>SUM(F207:F211)</f>
        <v>64.607</v>
      </c>
      <c r="G212" s="38">
        <f t="shared" si="10"/>
        <v>0.7383657142857143</v>
      </c>
    </row>
    <row r="213" spans="1:7" s="20" customFormat="1" ht="12.75">
      <c r="A213" s="9"/>
      <c r="B213" s="116" t="s">
        <v>14</v>
      </c>
      <c r="C213" s="116"/>
      <c r="D213" s="10"/>
      <c r="E213" s="15">
        <f>SUM(E212)</f>
        <v>87.5</v>
      </c>
      <c r="F213" s="15">
        <f>SUM(F212)</f>
        <v>64.607</v>
      </c>
      <c r="G213" s="12">
        <f>F213/E213*100</f>
        <v>73.83657142857143</v>
      </c>
    </row>
    <row r="214" spans="1:7" s="20" customFormat="1" ht="14.25">
      <c r="A214" s="117">
        <v>15</v>
      </c>
      <c r="B214" s="115" t="s">
        <v>150</v>
      </c>
      <c r="C214" s="115"/>
      <c r="D214" s="115"/>
      <c r="E214" s="115"/>
      <c r="F214" s="115"/>
      <c r="G214" s="115"/>
    </row>
    <row r="215" spans="1:7" s="20" customFormat="1" ht="22.5">
      <c r="A215" s="118"/>
      <c r="B215" s="11">
        <v>1</v>
      </c>
      <c r="C215" s="13" t="s">
        <v>151</v>
      </c>
      <c r="D215" s="23" t="s">
        <v>20</v>
      </c>
      <c r="E215" s="60">
        <v>452.5</v>
      </c>
      <c r="F215" s="60">
        <v>246.7</v>
      </c>
      <c r="G215" s="36">
        <f aca="true" t="shared" si="11" ref="G215:G225">F215/E215</f>
        <v>0.5451933701657459</v>
      </c>
    </row>
    <row r="216" spans="1:7" s="20" customFormat="1" ht="22.5">
      <c r="A216" s="118"/>
      <c r="B216" s="11">
        <v>2</v>
      </c>
      <c r="C216" s="13" t="s">
        <v>152</v>
      </c>
      <c r="D216" s="23" t="s">
        <v>20</v>
      </c>
      <c r="E216" s="60">
        <v>413</v>
      </c>
      <c r="F216" s="60">
        <v>48.5</v>
      </c>
      <c r="G216" s="36">
        <f t="shared" si="11"/>
        <v>0.11743341404358354</v>
      </c>
    </row>
    <row r="217" spans="1:7" s="20" customFormat="1" ht="22.5">
      <c r="A217" s="118"/>
      <c r="B217" s="11">
        <v>3</v>
      </c>
      <c r="C217" s="13" t="s">
        <v>153</v>
      </c>
      <c r="D217" s="23" t="s">
        <v>20</v>
      </c>
      <c r="E217" s="60">
        <v>80</v>
      </c>
      <c r="F217" s="60">
        <v>42.8</v>
      </c>
      <c r="G217" s="36">
        <f t="shared" si="11"/>
        <v>0.5349999999999999</v>
      </c>
    </row>
    <row r="218" spans="1:7" s="20" customFormat="1" ht="22.5">
      <c r="A218" s="118"/>
      <c r="B218" s="11">
        <v>4</v>
      </c>
      <c r="C218" s="13" t="s">
        <v>154</v>
      </c>
      <c r="D218" s="23" t="s">
        <v>20</v>
      </c>
      <c r="E218" s="60">
        <v>50</v>
      </c>
      <c r="F218" s="60">
        <v>35.2</v>
      </c>
      <c r="G218" s="36">
        <f t="shared" si="11"/>
        <v>0.7040000000000001</v>
      </c>
    </row>
    <row r="219" spans="1:7" s="20" customFormat="1" ht="22.5">
      <c r="A219" s="118"/>
      <c r="B219" s="11">
        <v>5</v>
      </c>
      <c r="C219" s="13" t="s">
        <v>155</v>
      </c>
      <c r="D219" s="23" t="s">
        <v>20</v>
      </c>
      <c r="E219" s="60">
        <v>13</v>
      </c>
      <c r="F219" s="60">
        <v>3.5</v>
      </c>
      <c r="G219" s="36">
        <f t="shared" si="11"/>
        <v>0.2692307692307692</v>
      </c>
    </row>
    <row r="220" spans="1:7" s="20" customFormat="1" ht="22.5">
      <c r="A220" s="118"/>
      <c r="B220" s="11">
        <v>6</v>
      </c>
      <c r="C220" s="13" t="s">
        <v>156</v>
      </c>
      <c r="D220" s="23" t="s">
        <v>20</v>
      </c>
      <c r="E220" s="60">
        <v>100</v>
      </c>
      <c r="F220" s="60">
        <v>28.6</v>
      </c>
      <c r="G220" s="36">
        <f t="shared" si="11"/>
        <v>0.28600000000000003</v>
      </c>
    </row>
    <row r="221" spans="1:7" s="20" customFormat="1" ht="22.5">
      <c r="A221" s="118"/>
      <c r="B221" s="11">
        <v>7</v>
      </c>
      <c r="C221" s="13" t="s">
        <v>183</v>
      </c>
      <c r="D221" s="23" t="s">
        <v>20</v>
      </c>
      <c r="E221" s="60">
        <v>1350</v>
      </c>
      <c r="F221" s="60">
        <v>1350</v>
      </c>
      <c r="G221" s="36">
        <f t="shared" si="11"/>
        <v>1</v>
      </c>
    </row>
    <row r="222" spans="1:7" s="20" customFormat="1" ht="22.5">
      <c r="A222" s="118"/>
      <c r="B222" s="11">
        <v>8</v>
      </c>
      <c r="C222" s="13" t="s">
        <v>157</v>
      </c>
      <c r="D222" s="23" t="s">
        <v>20</v>
      </c>
      <c r="E222" s="60">
        <v>228.5</v>
      </c>
      <c r="F222" s="60">
        <v>228.5</v>
      </c>
      <c r="G222" s="36">
        <f t="shared" si="11"/>
        <v>1</v>
      </c>
    </row>
    <row r="223" spans="1:7" s="20" customFormat="1" ht="22.5">
      <c r="A223" s="118"/>
      <c r="B223" s="11">
        <v>9</v>
      </c>
      <c r="C223" s="13" t="s">
        <v>158</v>
      </c>
      <c r="D223" s="23" t="s">
        <v>20</v>
      </c>
      <c r="E223" s="60">
        <v>30</v>
      </c>
      <c r="F223" s="60">
        <v>10</v>
      </c>
      <c r="G223" s="36">
        <f t="shared" si="11"/>
        <v>0.3333333333333333</v>
      </c>
    </row>
    <row r="224" spans="1:7" s="20" customFormat="1" ht="22.5">
      <c r="A224" s="118"/>
      <c r="B224" s="11">
        <v>10</v>
      </c>
      <c r="C224" s="13" t="s">
        <v>159</v>
      </c>
      <c r="D224" s="23" t="s">
        <v>20</v>
      </c>
      <c r="E224" s="60">
        <v>27</v>
      </c>
      <c r="F224" s="60">
        <v>23.2</v>
      </c>
      <c r="G224" s="36">
        <f t="shared" si="11"/>
        <v>0.8592592592592593</v>
      </c>
    </row>
    <row r="225" spans="1:7" s="20" customFormat="1" ht="33.75">
      <c r="A225" s="118"/>
      <c r="B225" s="11"/>
      <c r="C225" s="13" t="s">
        <v>160</v>
      </c>
      <c r="D225" s="23" t="s">
        <v>20</v>
      </c>
      <c r="E225" s="60">
        <v>1014.5</v>
      </c>
      <c r="F225" s="60">
        <v>976.7</v>
      </c>
      <c r="G225" s="36">
        <f t="shared" si="11"/>
        <v>0.9627402661409562</v>
      </c>
    </row>
    <row r="226" spans="1:7" s="20" customFormat="1" ht="22.5">
      <c r="A226" s="119"/>
      <c r="B226" s="53"/>
      <c r="C226" s="40" t="s">
        <v>24</v>
      </c>
      <c r="D226" s="25" t="s">
        <v>20</v>
      </c>
      <c r="E226" s="61">
        <f>SUM(E215:E225)</f>
        <v>3758.5</v>
      </c>
      <c r="F226" s="61">
        <f>SUM(F215:F225)</f>
        <v>2993.7</v>
      </c>
      <c r="G226" s="38">
        <f>F226/E226</f>
        <v>0.7965145669815086</v>
      </c>
    </row>
    <row r="227" spans="1:7" s="20" customFormat="1" ht="12.75">
      <c r="A227" s="9"/>
      <c r="B227" s="106" t="s">
        <v>14</v>
      </c>
      <c r="C227" s="107"/>
      <c r="D227" s="10"/>
      <c r="E227" s="62">
        <f>SUM(E226)</f>
        <v>3758.5</v>
      </c>
      <c r="F227" s="62">
        <f>SUM(F226)</f>
        <v>2993.7</v>
      </c>
      <c r="G227" s="15">
        <f>F227/E227*100</f>
        <v>79.65145669815085</v>
      </c>
    </row>
    <row r="228" spans="1:7" s="20" customFormat="1" ht="13.5" customHeight="1">
      <c r="A228" s="113">
        <v>16</v>
      </c>
      <c r="B228" s="115" t="s">
        <v>141</v>
      </c>
      <c r="C228" s="115"/>
      <c r="D228" s="115"/>
      <c r="E228" s="115"/>
      <c r="F228" s="115"/>
      <c r="G228" s="115"/>
    </row>
    <row r="229" spans="1:7" s="20" customFormat="1" ht="22.5">
      <c r="A229" s="114"/>
      <c r="B229" s="51">
        <v>1</v>
      </c>
      <c r="C229" s="13" t="s">
        <v>142</v>
      </c>
      <c r="D229" s="23" t="s">
        <v>20</v>
      </c>
      <c r="E229" s="52">
        <v>30</v>
      </c>
      <c r="F229" s="52">
        <v>20.311</v>
      </c>
      <c r="G229" s="36">
        <f aca="true" t="shared" si="12" ref="G229:G240">F229/E229</f>
        <v>0.6770333333333334</v>
      </c>
    </row>
    <row r="230" spans="1:7" s="20" customFormat="1" ht="22.5">
      <c r="A230" s="114"/>
      <c r="B230" s="51">
        <v>2</v>
      </c>
      <c r="C230" s="13" t="s">
        <v>143</v>
      </c>
      <c r="D230" s="23" t="s">
        <v>20</v>
      </c>
      <c r="E230" s="52">
        <v>20</v>
      </c>
      <c r="F230" s="52">
        <v>0</v>
      </c>
      <c r="G230" s="36">
        <f t="shared" si="12"/>
        <v>0</v>
      </c>
    </row>
    <row r="231" spans="1:7" s="20" customFormat="1" ht="22.5">
      <c r="A231" s="114"/>
      <c r="B231" s="51">
        <v>3</v>
      </c>
      <c r="C231" s="13" t="s">
        <v>146</v>
      </c>
      <c r="D231" s="23" t="s">
        <v>20</v>
      </c>
      <c r="E231" s="52">
        <v>100</v>
      </c>
      <c r="F231" s="52">
        <v>0</v>
      </c>
      <c r="G231" s="36">
        <f t="shared" si="12"/>
        <v>0</v>
      </c>
    </row>
    <row r="232" spans="1:7" s="20" customFormat="1" ht="22.5">
      <c r="A232" s="114"/>
      <c r="B232" s="51">
        <v>4</v>
      </c>
      <c r="C232" s="13" t="s">
        <v>144</v>
      </c>
      <c r="D232" s="23" t="s">
        <v>37</v>
      </c>
      <c r="E232" s="52">
        <v>15000</v>
      </c>
      <c r="F232" s="52">
        <v>9289</v>
      </c>
      <c r="G232" s="36">
        <f t="shared" si="12"/>
        <v>0.6192666666666666</v>
      </c>
    </row>
    <row r="233" spans="1:7" s="20" customFormat="1" ht="22.5">
      <c r="A233" s="114"/>
      <c r="B233" s="51">
        <v>5</v>
      </c>
      <c r="C233" s="13" t="s">
        <v>145</v>
      </c>
      <c r="D233" s="23" t="s">
        <v>37</v>
      </c>
      <c r="E233" s="52">
        <v>3</v>
      </c>
      <c r="F233" s="52">
        <v>0</v>
      </c>
      <c r="G233" s="36">
        <f t="shared" si="12"/>
        <v>0</v>
      </c>
    </row>
    <row r="234" spans="1:7" s="20" customFormat="1" ht="22.5">
      <c r="A234" s="114"/>
      <c r="B234" s="51">
        <v>6</v>
      </c>
      <c r="C234" s="13" t="s">
        <v>175</v>
      </c>
      <c r="D234" s="23" t="s">
        <v>37</v>
      </c>
      <c r="E234" s="52">
        <v>50</v>
      </c>
      <c r="F234" s="52">
        <v>0</v>
      </c>
      <c r="G234" s="36">
        <f t="shared" si="12"/>
        <v>0</v>
      </c>
    </row>
    <row r="235" spans="1:7" s="20" customFormat="1" ht="22.5">
      <c r="A235" s="114"/>
      <c r="B235" s="51">
        <v>7</v>
      </c>
      <c r="C235" s="13" t="s">
        <v>176</v>
      </c>
      <c r="D235" s="23" t="s">
        <v>37</v>
      </c>
      <c r="E235" s="52">
        <v>45</v>
      </c>
      <c r="F235" s="52"/>
      <c r="G235" s="36"/>
    </row>
    <row r="236" spans="1:7" s="20" customFormat="1" ht="22.5">
      <c r="A236" s="114"/>
      <c r="B236" s="53"/>
      <c r="C236" s="54" t="s">
        <v>24</v>
      </c>
      <c r="D236" s="25" t="s">
        <v>36</v>
      </c>
      <c r="E236" s="55"/>
      <c r="F236" s="55"/>
      <c r="G236" s="38"/>
    </row>
    <row r="237" spans="1:7" s="20" customFormat="1" ht="22.5">
      <c r="A237" s="114"/>
      <c r="B237" s="53"/>
      <c r="C237" s="56"/>
      <c r="D237" s="25" t="s">
        <v>19</v>
      </c>
      <c r="E237" s="55"/>
      <c r="F237" s="55"/>
      <c r="G237" s="38"/>
    </row>
    <row r="238" spans="1:7" s="20" customFormat="1" ht="22.5">
      <c r="A238" s="114"/>
      <c r="B238" s="53"/>
      <c r="C238" s="56"/>
      <c r="D238" s="25" t="s">
        <v>20</v>
      </c>
      <c r="E238" s="57">
        <f>SUM(E229:E231)</f>
        <v>150</v>
      </c>
      <c r="F238" s="57">
        <f>SUM(F229:F231)</f>
        <v>20.311</v>
      </c>
      <c r="G238" s="38">
        <f t="shared" si="12"/>
        <v>0.13540666666666668</v>
      </c>
    </row>
    <row r="239" spans="1:7" s="20" customFormat="1" ht="22.5">
      <c r="A239" s="120"/>
      <c r="B239" s="53"/>
      <c r="C239" s="56"/>
      <c r="D239" s="25" t="s">
        <v>37</v>
      </c>
      <c r="E239" s="57">
        <f>SUM(E232:E235)</f>
        <v>15098</v>
      </c>
      <c r="F239" s="57">
        <f>SUM(F232:F235)</f>
        <v>9289</v>
      </c>
      <c r="G239" s="38">
        <f t="shared" si="12"/>
        <v>0.615247052589747</v>
      </c>
    </row>
    <row r="240" spans="1:7" s="20" customFormat="1" ht="12.75">
      <c r="A240" s="14"/>
      <c r="B240" s="106" t="s">
        <v>14</v>
      </c>
      <c r="C240" s="107"/>
      <c r="D240" s="10"/>
      <c r="E240" s="10">
        <f>SUM(E236:E239)</f>
        <v>15248</v>
      </c>
      <c r="F240" s="15">
        <f>SUM(F236:F239)</f>
        <v>9309.311</v>
      </c>
      <c r="G240" s="58">
        <f t="shared" si="12"/>
        <v>0.6105266920251836</v>
      </c>
    </row>
    <row r="241" spans="1:7" s="20" customFormat="1" ht="31.5" customHeight="1">
      <c r="A241" s="113">
        <v>17</v>
      </c>
      <c r="B241" s="115" t="s">
        <v>161</v>
      </c>
      <c r="C241" s="115"/>
      <c r="D241" s="115"/>
      <c r="E241" s="115"/>
      <c r="F241" s="115"/>
      <c r="G241" s="115"/>
    </row>
    <row r="242" spans="1:7" s="20" customFormat="1" ht="22.5" customHeight="1">
      <c r="A242" s="114"/>
      <c r="B242" s="23">
        <v>1</v>
      </c>
      <c r="C242" s="13" t="s">
        <v>18</v>
      </c>
      <c r="D242" s="23" t="s">
        <v>20</v>
      </c>
      <c r="E242" s="23">
        <v>6672.8</v>
      </c>
      <c r="F242" s="23">
        <v>3068.5</v>
      </c>
      <c r="G242" s="24">
        <f>F242/E242</f>
        <v>0.4598519362186788</v>
      </c>
    </row>
    <row r="243" spans="1:7" s="20" customFormat="1" ht="20.25" customHeight="1">
      <c r="A243" s="114"/>
      <c r="B243" s="23"/>
      <c r="C243" s="13"/>
      <c r="D243" s="23"/>
      <c r="E243" s="23"/>
      <c r="F243" s="23"/>
      <c r="G243" s="24"/>
    </row>
    <row r="244" spans="1:7" s="20" customFormat="1" ht="20.25" customHeight="1">
      <c r="A244" s="114"/>
      <c r="B244" s="23">
        <v>2</v>
      </c>
      <c r="C244" s="13" t="s">
        <v>21</v>
      </c>
      <c r="D244" s="23" t="s">
        <v>20</v>
      </c>
      <c r="E244" s="23">
        <v>4448</v>
      </c>
      <c r="F244" s="23">
        <v>1505.3</v>
      </c>
      <c r="G244" s="24">
        <f aca="true" t="shared" si="13" ref="G244:G250">F244/E244</f>
        <v>0.33842176258992807</v>
      </c>
    </row>
    <row r="245" spans="1:7" s="20" customFormat="1" ht="57" customHeight="1">
      <c r="A245" s="114"/>
      <c r="B245" s="23">
        <v>3</v>
      </c>
      <c r="C245" s="13" t="s">
        <v>22</v>
      </c>
      <c r="D245" s="23" t="s">
        <v>19</v>
      </c>
      <c r="E245" s="23">
        <v>4952</v>
      </c>
      <c r="F245" s="23">
        <v>2475.8</v>
      </c>
      <c r="G245" s="24">
        <f t="shared" si="13"/>
        <v>0.49995961227786756</v>
      </c>
    </row>
    <row r="246" spans="1:7" s="20" customFormat="1" ht="21" customHeight="1">
      <c r="A246" s="114"/>
      <c r="B246" s="23"/>
      <c r="C246" s="13"/>
      <c r="D246" s="23" t="s">
        <v>20</v>
      </c>
      <c r="E246" s="23">
        <v>500</v>
      </c>
      <c r="F246" s="23">
        <v>249.5</v>
      </c>
      <c r="G246" s="24">
        <f t="shared" si="13"/>
        <v>0.499</v>
      </c>
    </row>
    <row r="247" spans="1:7" s="20" customFormat="1" ht="24" customHeight="1">
      <c r="A247" s="114"/>
      <c r="B247" s="23">
        <v>4</v>
      </c>
      <c r="C247" s="13" t="s">
        <v>23</v>
      </c>
      <c r="D247" s="23" t="s">
        <v>19</v>
      </c>
      <c r="E247" s="23">
        <v>6386.2</v>
      </c>
      <c r="F247" s="23">
        <v>643.4</v>
      </c>
      <c r="G247" s="24">
        <f t="shared" si="13"/>
        <v>0.1007484889292537</v>
      </c>
    </row>
    <row r="248" spans="1:7" s="20" customFormat="1" ht="20.25" customHeight="1">
      <c r="A248" s="114"/>
      <c r="B248" s="23"/>
      <c r="C248" s="13"/>
      <c r="D248" s="23" t="s">
        <v>20</v>
      </c>
      <c r="E248" s="23">
        <v>4021</v>
      </c>
      <c r="F248" s="23">
        <v>2238.1</v>
      </c>
      <c r="G248" s="24">
        <f t="shared" si="13"/>
        <v>0.5566028351156429</v>
      </c>
    </row>
    <row r="249" spans="1:7" s="20" customFormat="1" ht="22.5">
      <c r="A249" s="114"/>
      <c r="B249" s="25"/>
      <c r="C249" s="63" t="s">
        <v>24</v>
      </c>
      <c r="D249" s="25" t="s">
        <v>19</v>
      </c>
      <c r="E249" s="25">
        <f>E247+E245</f>
        <v>11338.2</v>
      </c>
      <c r="F249" s="25">
        <f>F247+F245</f>
        <v>3119.2000000000003</v>
      </c>
      <c r="G249" s="26">
        <f t="shared" si="13"/>
        <v>0.27510539591822336</v>
      </c>
    </row>
    <row r="250" spans="1:7" s="20" customFormat="1" ht="22.5">
      <c r="A250" s="114"/>
      <c r="B250" s="25"/>
      <c r="C250" s="27"/>
      <c r="D250" s="25" t="s">
        <v>20</v>
      </c>
      <c r="E250" s="25">
        <f>E243+E244+E246+E248+E242</f>
        <v>15641.8</v>
      </c>
      <c r="F250" s="25">
        <f>F243+F244+F246+F248+F242</f>
        <v>7061.4</v>
      </c>
      <c r="G250" s="26">
        <f t="shared" si="13"/>
        <v>0.451444207188431</v>
      </c>
    </row>
    <row r="251" spans="1:7" s="20" customFormat="1" ht="12.75">
      <c r="A251" s="14"/>
      <c r="B251" s="106" t="s">
        <v>14</v>
      </c>
      <c r="C251" s="107"/>
      <c r="D251" s="10"/>
      <c r="E251" s="15">
        <f>SUM(E249:E250)</f>
        <v>26980</v>
      </c>
      <c r="F251" s="15">
        <f>SUM(F249:F250)</f>
        <v>10180.6</v>
      </c>
      <c r="G251" s="15">
        <f>F251/E251*100</f>
        <v>37.73387694588584</v>
      </c>
    </row>
    <row r="252" spans="1:7" s="20" customFormat="1" ht="15" customHeight="1">
      <c r="A252" s="113">
        <v>18</v>
      </c>
      <c r="B252" s="115" t="s">
        <v>83</v>
      </c>
      <c r="C252" s="115"/>
      <c r="D252" s="115"/>
      <c r="E252" s="115"/>
      <c r="F252" s="115"/>
      <c r="G252" s="115"/>
    </row>
    <row r="253" spans="1:7" s="20" customFormat="1" ht="45.75" customHeight="1">
      <c r="A253" s="114"/>
      <c r="B253" s="23"/>
      <c r="C253" s="13" t="s">
        <v>84</v>
      </c>
      <c r="D253" s="23" t="s">
        <v>19</v>
      </c>
      <c r="E253" s="23">
        <v>0</v>
      </c>
      <c r="F253" s="23">
        <v>0</v>
      </c>
      <c r="G253" s="24"/>
    </row>
    <row r="254" spans="1:7" s="20" customFormat="1" ht="36.75" customHeight="1">
      <c r="A254" s="114"/>
      <c r="B254" s="23"/>
      <c r="C254" s="13" t="s">
        <v>85</v>
      </c>
      <c r="D254" s="23" t="s">
        <v>19</v>
      </c>
      <c r="E254" s="23">
        <v>1522</v>
      </c>
      <c r="F254" s="23">
        <v>790</v>
      </c>
      <c r="G254" s="24">
        <f aca="true" t="shared" si="14" ref="G254:G267">F254/E254</f>
        <v>0.519053876478318</v>
      </c>
    </row>
    <row r="255" spans="1:7" s="20" customFormat="1" ht="33" customHeight="1">
      <c r="A255" s="114"/>
      <c r="B255" s="23"/>
      <c r="C255" s="13" t="s">
        <v>86</v>
      </c>
      <c r="D255" s="23" t="s">
        <v>36</v>
      </c>
      <c r="E255" s="23">
        <v>1288</v>
      </c>
      <c r="F255" s="23">
        <v>607.9</v>
      </c>
      <c r="G255" s="24">
        <f t="shared" si="14"/>
        <v>0.47197204968944095</v>
      </c>
    </row>
    <row r="256" spans="1:7" s="20" customFormat="1" ht="21.75" customHeight="1">
      <c r="A256" s="114"/>
      <c r="B256" s="23"/>
      <c r="C256" s="13"/>
      <c r="D256" s="23" t="s">
        <v>19</v>
      </c>
      <c r="E256" s="23">
        <v>229</v>
      </c>
      <c r="F256" s="23">
        <v>229</v>
      </c>
      <c r="G256" s="24">
        <f t="shared" si="14"/>
        <v>1</v>
      </c>
    </row>
    <row r="257" spans="1:7" s="20" customFormat="1" ht="21.75" customHeight="1">
      <c r="A257" s="114"/>
      <c r="B257" s="23"/>
      <c r="C257" s="13" t="s">
        <v>87</v>
      </c>
      <c r="D257" s="23" t="s">
        <v>36</v>
      </c>
      <c r="E257" s="23">
        <v>1145.7</v>
      </c>
      <c r="F257" s="23">
        <v>1093.5</v>
      </c>
      <c r="G257" s="24">
        <f t="shared" si="14"/>
        <v>0.9544383346425765</v>
      </c>
    </row>
    <row r="258" spans="1:7" s="20" customFormat="1" ht="21.75" customHeight="1">
      <c r="A258" s="114"/>
      <c r="B258" s="23"/>
      <c r="C258" s="13"/>
      <c r="D258" s="23" t="s">
        <v>19</v>
      </c>
      <c r="E258" s="23">
        <v>638.8</v>
      </c>
      <c r="F258" s="23">
        <v>371.8</v>
      </c>
      <c r="G258" s="24">
        <f t="shared" si="14"/>
        <v>0.5820288040075141</v>
      </c>
    </row>
    <row r="259" spans="1:7" s="20" customFormat="1" ht="34.5" customHeight="1">
      <c r="A259" s="114"/>
      <c r="B259" s="23"/>
      <c r="C259" s="13" t="s">
        <v>88</v>
      </c>
      <c r="D259" s="23" t="s">
        <v>36</v>
      </c>
      <c r="E259" s="23">
        <v>1200</v>
      </c>
      <c r="F259" s="23">
        <v>811.8</v>
      </c>
      <c r="G259" s="24">
        <f t="shared" si="14"/>
        <v>0.6765</v>
      </c>
    </row>
    <row r="260" spans="1:7" s="20" customFormat="1" ht="21.75" customHeight="1">
      <c r="A260" s="114"/>
      <c r="B260" s="23"/>
      <c r="C260" s="13"/>
      <c r="D260" s="23" t="s">
        <v>19</v>
      </c>
      <c r="E260" s="23">
        <v>486.9</v>
      </c>
      <c r="F260" s="23">
        <v>333.7</v>
      </c>
      <c r="G260" s="24">
        <f t="shared" si="14"/>
        <v>0.6853563360032862</v>
      </c>
    </row>
    <row r="261" spans="1:7" s="20" customFormat="1" ht="34.5" customHeight="1">
      <c r="A261" s="114"/>
      <c r="B261" s="23"/>
      <c r="C261" s="13" t="s">
        <v>89</v>
      </c>
      <c r="D261" s="23" t="s">
        <v>36</v>
      </c>
      <c r="E261" s="23">
        <v>31.4</v>
      </c>
      <c r="F261" s="23">
        <v>31.4</v>
      </c>
      <c r="G261" s="24">
        <f t="shared" si="14"/>
        <v>1</v>
      </c>
    </row>
    <row r="262" spans="1:7" s="20" customFormat="1" ht="22.5" customHeight="1">
      <c r="A262" s="114"/>
      <c r="B262" s="23"/>
      <c r="C262" s="13"/>
      <c r="D262" s="23" t="s">
        <v>19</v>
      </c>
      <c r="E262" s="23">
        <v>80.1</v>
      </c>
      <c r="F262" s="23">
        <v>14.8</v>
      </c>
      <c r="G262" s="24">
        <f t="shared" si="14"/>
        <v>0.184769038701623</v>
      </c>
    </row>
    <row r="263" spans="1:7" s="20" customFormat="1" ht="35.25" customHeight="1">
      <c r="A263" s="114"/>
      <c r="B263" s="23"/>
      <c r="C263" s="13" t="s">
        <v>90</v>
      </c>
      <c r="D263" s="23" t="s">
        <v>36</v>
      </c>
      <c r="E263" s="23">
        <v>3.5</v>
      </c>
      <c r="F263" s="23">
        <v>3</v>
      </c>
      <c r="G263" s="24">
        <f t="shared" si="14"/>
        <v>0.8571428571428571</v>
      </c>
    </row>
    <row r="264" spans="1:7" s="20" customFormat="1" ht="22.5" customHeight="1">
      <c r="A264" s="114"/>
      <c r="B264" s="23"/>
      <c r="C264" s="13"/>
      <c r="D264" s="23" t="s">
        <v>19</v>
      </c>
      <c r="E264" s="23">
        <v>3.3</v>
      </c>
      <c r="F264" s="23">
        <v>0.2</v>
      </c>
      <c r="G264" s="24">
        <f t="shared" si="14"/>
        <v>0.060606060606060615</v>
      </c>
    </row>
    <row r="265" spans="1:7" s="20" customFormat="1" ht="22.5" customHeight="1">
      <c r="A265" s="114"/>
      <c r="B265" s="23"/>
      <c r="C265" s="13" t="s">
        <v>191</v>
      </c>
      <c r="D265" s="23" t="s">
        <v>36</v>
      </c>
      <c r="E265" s="23">
        <v>120</v>
      </c>
      <c r="F265" s="23">
        <v>22.9</v>
      </c>
      <c r="G265" s="24">
        <f t="shared" si="14"/>
        <v>0.19083333333333333</v>
      </c>
    </row>
    <row r="266" spans="1:7" s="20" customFormat="1" ht="22.5" customHeight="1">
      <c r="A266" s="114"/>
      <c r="B266" s="23"/>
      <c r="C266" s="13" t="s">
        <v>192</v>
      </c>
      <c r="D266" s="23" t="s">
        <v>36</v>
      </c>
      <c r="E266" s="23">
        <v>1498.8</v>
      </c>
      <c r="F266" s="23">
        <v>0</v>
      </c>
      <c r="G266" s="24">
        <f t="shared" si="14"/>
        <v>0</v>
      </c>
    </row>
    <row r="267" spans="1:7" s="20" customFormat="1" ht="22.5" customHeight="1">
      <c r="A267" s="114"/>
      <c r="B267" s="23"/>
      <c r="C267" s="13" t="s">
        <v>91</v>
      </c>
      <c r="D267" s="23" t="s">
        <v>37</v>
      </c>
      <c r="E267" s="23">
        <v>2200</v>
      </c>
      <c r="F267" s="23">
        <v>1634.92</v>
      </c>
      <c r="G267" s="24">
        <f t="shared" si="14"/>
        <v>0.7431454545454546</v>
      </c>
    </row>
    <row r="268" spans="1:7" s="20" customFormat="1" ht="21.75" customHeight="1">
      <c r="A268" s="114"/>
      <c r="B268" s="41"/>
      <c r="C268" s="40" t="s">
        <v>24</v>
      </c>
      <c r="D268" s="25" t="s">
        <v>36</v>
      </c>
      <c r="E268" s="25">
        <f>E255+E257+E259+E261+E263+E265+E266</f>
        <v>5287.4</v>
      </c>
      <c r="F268" s="25">
        <f>F255+F257+F259+F261+F263+F265+F266</f>
        <v>2570.5</v>
      </c>
      <c r="G268" s="26">
        <f>F268/E268</f>
        <v>0.4861557665393199</v>
      </c>
    </row>
    <row r="269" spans="1:7" s="20" customFormat="1" ht="21.75" customHeight="1">
      <c r="A269" s="114"/>
      <c r="B269" s="41"/>
      <c r="C269" s="40"/>
      <c r="D269" s="25" t="s">
        <v>19</v>
      </c>
      <c r="E269" s="25">
        <f>E253+E254+E256+E258+E260+E262+E264</f>
        <v>2960.1000000000004</v>
      </c>
      <c r="F269" s="25">
        <f>F253+F254+F256+F258+F260+F262+F264</f>
        <v>1739.5</v>
      </c>
      <c r="G269" s="26">
        <f>F268/E268</f>
        <v>0.4861557665393199</v>
      </c>
    </row>
    <row r="270" spans="1:7" s="20" customFormat="1" ht="21.75" customHeight="1">
      <c r="A270" s="114"/>
      <c r="B270" s="41"/>
      <c r="C270" s="27"/>
      <c r="D270" s="25" t="s">
        <v>37</v>
      </c>
      <c r="E270" s="25">
        <f>E267</f>
        <v>2200</v>
      </c>
      <c r="F270" s="25">
        <f>F267</f>
        <v>1634.92</v>
      </c>
      <c r="G270" s="26">
        <f>F269/E269</f>
        <v>0.5876490659099354</v>
      </c>
    </row>
    <row r="271" spans="1:7" ht="12.75">
      <c r="A271" s="14"/>
      <c r="B271" s="106" t="s">
        <v>14</v>
      </c>
      <c r="C271" s="107"/>
      <c r="D271" s="10"/>
      <c r="E271" s="10">
        <f>SUM(E268:E270)</f>
        <v>10447.5</v>
      </c>
      <c r="F271" s="10">
        <f>SUM(F268:F270)</f>
        <v>5944.92</v>
      </c>
      <c r="G271" s="15">
        <f aca="true" t="shared" si="15" ref="G271:G276">F271/E271*100</f>
        <v>56.90279971284996</v>
      </c>
    </row>
    <row r="272" spans="1:7" ht="37.5" customHeight="1">
      <c r="A272" s="16"/>
      <c r="B272" s="108" t="s">
        <v>17</v>
      </c>
      <c r="C272" s="109"/>
      <c r="D272" s="16"/>
      <c r="E272" s="17">
        <f>E20+E38+E77+E95+E104+E131+E146+E157+E165+E170+E177+E185+E205+E213+E227+E240+E251+E271</f>
        <v>568902.78159</v>
      </c>
      <c r="F272" s="17">
        <f>F20+F38+F77+F95+F104+F131+F146+F157+F165+F170+F177+F185+F205+F213+F227+F240+F251+F271</f>
        <v>233142.133</v>
      </c>
      <c r="G272" s="43">
        <f t="shared" si="15"/>
        <v>40.9810147787293</v>
      </c>
    </row>
    <row r="273" spans="1:7" ht="25.5">
      <c r="A273" s="16"/>
      <c r="B273" s="21"/>
      <c r="C273" s="22" t="s">
        <v>68</v>
      </c>
      <c r="D273" s="42" t="s">
        <v>36</v>
      </c>
      <c r="E273" s="17">
        <f>E73+E236+E268+E169+E93+E36</f>
        <v>36419.725999999995</v>
      </c>
      <c r="F273" s="17">
        <f>F73+F236+F268+F169+F93+F36</f>
        <v>2570.5</v>
      </c>
      <c r="G273" s="43">
        <f t="shared" si="15"/>
        <v>7.0579883000767225</v>
      </c>
    </row>
    <row r="274" spans="1:7" ht="25.5">
      <c r="A274" s="16"/>
      <c r="B274" s="21"/>
      <c r="C274" s="22"/>
      <c r="D274" s="42" t="s">
        <v>19</v>
      </c>
      <c r="E274" s="17">
        <f>E35+E74+E92+E102+E155+E167+E184+E203+E237+E249+E269</f>
        <v>289716.165</v>
      </c>
      <c r="F274" s="17">
        <f>F35+F74+F92+F102+F155+F167+F184+F203+F237+F249+F269</f>
        <v>106881.63700000002</v>
      </c>
      <c r="G274" s="43">
        <f t="shared" si="15"/>
        <v>36.891844471294874</v>
      </c>
    </row>
    <row r="275" spans="1:7" ht="25.5">
      <c r="A275" s="16"/>
      <c r="B275" s="16"/>
      <c r="C275" s="16"/>
      <c r="D275" s="42" t="s">
        <v>20</v>
      </c>
      <c r="E275" s="17">
        <f>E19+E37+E75+E94+E103+E130+E145+E156+E168+E175+E204+E212+E226+E238+E250+E165</f>
        <v>225468.89058999994</v>
      </c>
      <c r="F275" s="17">
        <f>F19+F37+F75+F94+F103+F130+F145+F156+F168+F175+F204+F212+F226+F238+F250+F165</f>
        <v>112766.07599999997</v>
      </c>
      <c r="G275" s="43">
        <f t="shared" si="15"/>
        <v>50.01402885556284</v>
      </c>
    </row>
    <row r="276" spans="1:7" ht="15.75" customHeight="1">
      <c r="A276" s="16"/>
      <c r="B276" s="16"/>
      <c r="C276" s="16"/>
      <c r="D276" s="16" t="s">
        <v>69</v>
      </c>
      <c r="E276" s="17">
        <f>E76+E270+E239</f>
        <v>17298</v>
      </c>
      <c r="F276" s="17">
        <f>F76+F270+F239</f>
        <v>10923.92</v>
      </c>
      <c r="G276" s="43">
        <f t="shared" si="15"/>
        <v>63.15134697652908</v>
      </c>
    </row>
    <row r="277" spans="1:7" ht="12.75" customHeight="1">
      <c r="A277" s="110" t="s">
        <v>230</v>
      </c>
      <c r="B277" s="110"/>
      <c r="C277" s="110"/>
      <c r="D277" s="110"/>
      <c r="E277" s="110"/>
      <c r="F277" s="110"/>
      <c r="G277" s="110"/>
    </row>
    <row r="278" spans="1:7" ht="15.75" customHeight="1">
      <c r="A278" s="111"/>
      <c r="B278" s="111"/>
      <c r="C278" s="111"/>
      <c r="D278" s="111"/>
      <c r="E278" s="111"/>
      <c r="F278" s="111"/>
      <c r="G278" s="111"/>
    </row>
    <row r="279" spans="1:7" ht="15.75" customHeight="1">
      <c r="A279" s="111"/>
      <c r="B279" s="111"/>
      <c r="C279" s="111"/>
      <c r="D279" s="111"/>
      <c r="E279" s="111"/>
      <c r="F279" s="111"/>
      <c r="G279" s="111"/>
    </row>
    <row r="280" spans="1:7" ht="15.75" customHeight="1">
      <c r="A280" s="111"/>
      <c r="B280" s="111"/>
      <c r="C280" s="111"/>
      <c r="D280" s="111"/>
      <c r="E280" s="111"/>
      <c r="F280" s="111"/>
      <c r="G280" s="111"/>
    </row>
    <row r="281" spans="1:7" ht="15.75" customHeight="1">
      <c r="A281" s="111"/>
      <c r="B281" s="111"/>
      <c r="C281" s="111"/>
      <c r="D281" s="111"/>
      <c r="E281" s="111"/>
      <c r="F281" s="111"/>
      <c r="G281" s="111"/>
    </row>
    <row r="282" spans="1:7" ht="15.75" customHeight="1">
      <c r="A282" s="111"/>
      <c r="B282" s="111"/>
      <c r="C282" s="111"/>
      <c r="D282" s="111"/>
      <c r="E282" s="111"/>
      <c r="F282" s="111"/>
      <c r="G282" s="111"/>
    </row>
    <row r="283" spans="1:7" ht="17.25" customHeight="1">
      <c r="A283" s="111"/>
      <c r="B283" s="111"/>
      <c r="C283" s="111"/>
      <c r="D283" s="111"/>
      <c r="E283" s="111"/>
      <c r="F283" s="111"/>
      <c r="G283" s="111"/>
    </row>
    <row r="284" spans="1:7" ht="5.25" customHeight="1" hidden="1">
      <c r="A284" s="111"/>
      <c r="B284" s="111"/>
      <c r="C284" s="111"/>
      <c r="D284" s="111"/>
      <c r="E284" s="111"/>
      <c r="F284" s="111"/>
      <c r="G284" s="111"/>
    </row>
    <row r="285" spans="1:7" ht="15.75" customHeight="1" hidden="1">
      <c r="A285" s="111"/>
      <c r="B285" s="111"/>
      <c r="C285" s="111"/>
      <c r="D285" s="111"/>
      <c r="E285" s="111"/>
      <c r="F285" s="111"/>
      <c r="G285" s="111"/>
    </row>
    <row r="286" spans="1:7" ht="15.75" customHeight="1">
      <c r="A286" s="112"/>
      <c r="B286" s="112"/>
      <c r="C286" s="112"/>
      <c r="D286" s="112"/>
      <c r="E286" s="112"/>
      <c r="F286" s="112"/>
      <c r="G286" s="112"/>
    </row>
    <row r="287" spans="1:7" ht="15.75">
      <c r="A287" s="18"/>
      <c r="B287" s="18"/>
      <c r="C287" s="19"/>
      <c r="D287" s="18"/>
      <c r="E287" s="18"/>
      <c r="F287" s="18"/>
      <c r="G287" s="18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</sheetData>
  <sheetProtection/>
  <mergeCells count="59">
    <mergeCell ref="A3:G3"/>
    <mergeCell ref="B5:C5"/>
    <mergeCell ref="A6:A19"/>
    <mergeCell ref="B6:G6"/>
    <mergeCell ref="B20:C20"/>
    <mergeCell ref="A21:A37"/>
    <mergeCell ref="B21:G21"/>
    <mergeCell ref="B38:C38"/>
    <mergeCell ref="A39:A76"/>
    <mergeCell ref="B39:G39"/>
    <mergeCell ref="B77:C77"/>
    <mergeCell ref="A78:A94"/>
    <mergeCell ref="B78:G78"/>
    <mergeCell ref="B95:C95"/>
    <mergeCell ref="A96:A103"/>
    <mergeCell ref="B96:G96"/>
    <mergeCell ref="B104:C104"/>
    <mergeCell ref="A105:A129"/>
    <mergeCell ref="B105:G105"/>
    <mergeCell ref="B131:C131"/>
    <mergeCell ref="A132:A145"/>
    <mergeCell ref="B132:G132"/>
    <mergeCell ref="B146:C146"/>
    <mergeCell ref="A147:A156"/>
    <mergeCell ref="B147:G147"/>
    <mergeCell ref="B157:C157"/>
    <mergeCell ref="A158:A164"/>
    <mergeCell ref="B158:G158"/>
    <mergeCell ref="B165:C165"/>
    <mergeCell ref="A166:A169"/>
    <mergeCell ref="B166:G166"/>
    <mergeCell ref="B170:C170"/>
    <mergeCell ref="A171:A176"/>
    <mergeCell ref="B171:G171"/>
    <mergeCell ref="B177:C177"/>
    <mergeCell ref="A178:A184"/>
    <mergeCell ref="B178:G178"/>
    <mergeCell ref="B185:C185"/>
    <mergeCell ref="A186:A204"/>
    <mergeCell ref="B186:G186"/>
    <mergeCell ref="B205:C205"/>
    <mergeCell ref="A206:A212"/>
    <mergeCell ref="B206:G206"/>
    <mergeCell ref="B213:C213"/>
    <mergeCell ref="A214:A226"/>
    <mergeCell ref="B214:G214"/>
    <mergeCell ref="B227:C227"/>
    <mergeCell ref="A228:A239"/>
    <mergeCell ref="B228:G228"/>
    <mergeCell ref="B271:C271"/>
    <mergeCell ref="B272:C272"/>
    <mergeCell ref="A277:G285"/>
    <mergeCell ref="A286:G286"/>
    <mergeCell ref="B240:C240"/>
    <mergeCell ref="A241:A250"/>
    <mergeCell ref="B241:G241"/>
    <mergeCell ref="B251:C251"/>
    <mergeCell ref="A252:A270"/>
    <mergeCell ref="B252:G2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  <col min="8" max="8" width="9.875" style="0" customWidth="1"/>
  </cols>
  <sheetData>
    <row r="1" spans="1:7" ht="30.75" customHeight="1">
      <c r="A1" s="133" t="s">
        <v>231</v>
      </c>
      <c r="B1" s="133"/>
      <c r="C1" s="133"/>
      <c r="D1" s="133"/>
      <c r="E1" s="133"/>
      <c r="F1" s="133"/>
      <c r="G1" s="133"/>
    </row>
    <row r="2" spans="1:7" ht="12.75">
      <c r="A2" s="1"/>
      <c r="B2" s="1"/>
      <c r="C2" s="1"/>
      <c r="D2" s="1"/>
      <c r="E2" s="1"/>
      <c r="F2" s="1"/>
      <c r="G2" s="1"/>
    </row>
    <row r="3" spans="1:7" s="20" customFormat="1" ht="51">
      <c r="A3" s="2" t="s">
        <v>0</v>
      </c>
      <c r="B3" s="131" t="s">
        <v>1</v>
      </c>
      <c r="C3" s="132"/>
      <c r="D3" s="2" t="s">
        <v>52</v>
      </c>
      <c r="E3" s="2" t="s">
        <v>173</v>
      </c>
      <c r="F3" s="2" t="s">
        <v>232</v>
      </c>
      <c r="G3" s="2" t="s">
        <v>2</v>
      </c>
    </row>
    <row r="4" spans="1:7" s="20" customFormat="1" ht="30.75" customHeight="1">
      <c r="A4" s="126">
        <v>1</v>
      </c>
      <c r="B4" s="127" t="s">
        <v>70</v>
      </c>
      <c r="C4" s="128"/>
      <c r="D4" s="128"/>
      <c r="E4" s="128"/>
      <c r="F4" s="128"/>
      <c r="G4" s="129"/>
    </row>
    <row r="5" spans="1:7" s="20" customFormat="1" ht="63.75">
      <c r="A5" s="126"/>
      <c r="B5" s="3" t="s">
        <v>3</v>
      </c>
      <c r="C5" s="4" t="s">
        <v>49</v>
      </c>
      <c r="D5" s="31" t="s">
        <v>20</v>
      </c>
      <c r="E5" s="5">
        <v>15007.7</v>
      </c>
      <c r="F5" s="4">
        <v>10294</v>
      </c>
      <c r="G5" s="34">
        <f>F5/E5</f>
        <v>0.6859145638572199</v>
      </c>
    </row>
    <row r="6" spans="1:7" s="20" customFormat="1" ht="38.25">
      <c r="A6" s="126"/>
      <c r="B6" s="3" t="s">
        <v>4</v>
      </c>
      <c r="C6" s="4" t="s">
        <v>50</v>
      </c>
      <c r="D6" s="31" t="s">
        <v>20</v>
      </c>
      <c r="E6" s="5">
        <v>6418.4</v>
      </c>
      <c r="F6" s="4">
        <v>4627.2</v>
      </c>
      <c r="G6" s="34">
        <f aca="true" t="shared" si="0" ref="G6:G17">F6/E6</f>
        <v>0.7209273339149944</v>
      </c>
    </row>
    <row r="7" spans="1:7" s="20" customFormat="1" ht="25.5">
      <c r="A7" s="126"/>
      <c r="B7" s="3" t="s">
        <v>5</v>
      </c>
      <c r="C7" s="4" t="s">
        <v>187</v>
      </c>
      <c r="D7" s="31" t="s">
        <v>20</v>
      </c>
      <c r="E7" s="5">
        <v>1024.3</v>
      </c>
      <c r="F7" s="4">
        <v>767.5</v>
      </c>
      <c r="G7" s="34">
        <f t="shared" si="0"/>
        <v>0.7492921995509129</v>
      </c>
    </row>
    <row r="8" spans="1:7" s="20" customFormat="1" ht="63.75">
      <c r="A8" s="126"/>
      <c r="B8" s="3" t="s">
        <v>6</v>
      </c>
      <c r="C8" s="4" t="s">
        <v>51</v>
      </c>
      <c r="D8" s="31" t="s">
        <v>20</v>
      </c>
      <c r="E8" s="5">
        <v>39.5</v>
      </c>
      <c r="F8" s="4">
        <v>15.5</v>
      </c>
      <c r="G8" s="34">
        <f t="shared" si="0"/>
        <v>0.3924050632911392</v>
      </c>
    </row>
    <row r="9" spans="1:7" s="20" customFormat="1" ht="25.5">
      <c r="A9" s="126"/>
      <c r="B9" s="3" t="s">
        <v>7</v>
      </c>
      <c r="C9" s="4" t="s">
        <v>188</v>
      </c>
      <c r="D9" s="31" t="s">
        <v>20</v>
      </c>
      <c r="E9" s="5">
        <v>2.5</v>
      </c>
      <c r="F9" s="4">
        <v>0.6</v>
      </c>
      <c r="G9" s="34">
        <f t="shared" si="0"/>
        <v>0.24</v>
      </c>
    </row>
    <row r="10" spans="1:7" s="20" customFormat="1" ht="38.25">
      <c r="A10" s="126"/>
      <c r="B10" s="3" t="s">
        <v>8</v>
      </c>
      <c r="C10" s="4" t="s">
        <v>53</v>
      </c>
      <c r="D10" s="31" t="s">
        <v>20</v>
      </c>
      <c r="E10" s="5">
        <v>52.9</v>
      </c>
      <c r="F10" s="4">
        <v>5.2</v>
      </c>
      <c r="G10" s="34">
        <f t="shared" si="0"/>
        <v>0.09829867674858224</v>
      </c>
    </row>
    <row r="11" spans="1:7" s="20" customFormat="1" ht="78.75" customHeight="1">
      <c r="A11" s="126"/>
      <c r="B11" s="3" t="s">
        <v>13</v>
      </c>
      <c r="C11" s="4" t="s">
        <v>54</v>
      </c>
      <c r="D11" s="31" t="s">
        <v>20</v>
      </c>
      <c r="E11" s="5"/>
      <c r="F11" s="4"/>
      <c r="G11" s="34" t="s">
        <v>59</v>
      </c>
    </row>
    <row r="12" spans="1:7" s="20" customFormat="1" ht="24.75" customHeight="1">
      <c r="A12" s="126"/>
      <c r="B12" s="3" t="s">
        <v>57</v>
      </c>
      <c r="C12" s="4" t="s">
        <v>55</v>
      </c>
      <c r="D12" s="31" t="s">
        <v>20</v>
      </c>
      <c r="E12" s="5"/>
      <c r="F12" s="5"/>
      <c r="G12" s="34" t="s">
        <v>59</v>
      </c>
    </row>
    <row r="13" spans="1:7" s="20" customFormat="1" ht="38.25" customHeight="1">
      <c r="A13" s="126"/>
      <c r="B13" s="3" t="s">
        <v>100</v>
      </c>
      <c r="C13" s="4" t="s">
        <v>56</v>
      </c>
      <c r="D13" s="31" t="s">
        <v>20</v>
      </c>
      <c r="E13" s="4">
        <v>76.5</v>
      </c>
      <c r="F13" s="4">
        <v>52.6</v>
      </c>
      <c r="G13" s="34">
        <f t="shared" si="0"/>
        <v>0.6875816993464052</v>
      </c>
    </row>
    <row r="14" spans="1:7" s="20" customFormat="1" ht="38.25" customHeight="1">
      <c r="A14" s="126"/>
      <c r="B14" s="3" t="s">
        <v>102</v>
      </c>
      <c r="C14" s="4" t="s">
        <v>58</v>
      </c>
      <c r="D14" s="31" t="s">
        <v>20</v>
      </c>
      <c r="E14" s="4">
        <v>29.3</v>
      </c>
      <c r="F14" s="4">
        <v>11.2</v>
      </c>
      <c r="G14" s="34">
        <f t="shared" si="0"/>
        <v>0.3822525597269624</v>
      </c>
    </row>
    <row r="15" spans="1:7" s="20" customFormat="1" ht="38.25" customHeight="1">
      <c r="A15" s="126"/>
      <c r="B15" s="3" t="s">
        <v>104</v>
      </c>
      <c r="C15" s="4" t="s">
        <v>189</v>
      </c>
      <c r="D15" s="31" t="s">
        <v>20</v>
      </c>
      <c r="E15" s="4">
        <v>72.1</v>
      </c>
      <c r="F15" s="4">
        <v>49.3</v>
      </c>
      <c r="G15" s="34">
        <f t="shared" si="0"/>
        <v>0.6837725381414702</v>
      </c>
    </row>
    <row r="16" spans="1:7" s="20" customFormat="1" ht="21" customHeight="1">
      <c r="A16" s="126"/>
      <c r="B16" s="3" t="s">
        <v>106</v>
      </c>
      <c r="C16" s="4" t="s">
        <v>190</v>
      </c>
      <c r="D16" s="31" t="s">
        <v>20</v>
      </c>
      <c r="E16" s="4">
        <v>672.5</v>
      </c>
      <c r="F16" s="4">
        <v>672.5</v>
      </c>
      <c r="G16" s="34">
        <f t="shared" si="0"/>
        <v>1</v>
      </c>
    </row>
    <row r="17" spans="1:7" s="20" customFormat="1" ht="24" customHeight="1">
      <c r="A17" s="126"/>
      <c r="B17" s="66"/>
      <c r="C17" s="33" t="s">
        <v>24</v>
      </c>
      <c r="D17" s="32" t="s">
        <v>20</v>
      </c>
      <c r="E17" s="33">
        <f>SUM(E5:E16)</f>
        <v>23395.699999999997</v>
      </c>
      <c r="F17" s="33">
        <f>SUM(F5:F16)</f>
        <v>16495.600000000002</v>
      </c>
      <c r="G17" s="35">
        <f t="shared" si="0"/>
        <v>0.7050697350367805</v>
      </c>
    </row>
    <row r="18" spans="1:7" s="20" customFormat="1" ht="12.75">
      <c r="A18" s="48"/>
      <c r="B18" s="106" t="s">
        <v>14</v>
      </c>
      <c r="C18" s="107"/>
      <c r="D18" s="6"/>
      <c r="E18" s="49">
        <f>SUM(E17)</f>
        <v>23395.699999999997</v>
      </c>
      <c r="F18" s="49">
        <f>SUM(F17)</f>
        <v>16495.600000000002</v>
      </c>
      <c r="G18" s="50">
        <f>F18/E18*100</f>
        <v>70.50697350367805</v>
      </c>
    </row>
    <row r="19" spans="1:7" s="20" customFormat="1" ht="18" customHeight="1">
      <c r="A19" s="126">
        <v>2</v>
      </c>
      <c r="B19" s="127" t="s">
        <v>164</v>
      </c>
      <c r="C19" s="128"/>
      <c r="D19" s="128"/>
      <c r="E19" s="128"/>
      <c r="F19" s="128"/>
      <c r="G19" s="129"/>
    </row>
    <row r="20" spans="1:7" s="20" customFormat="1" ht="21.75" customHeight="1">
      <c r="A20" s="126"/>
      <c r="B20" s="3" t="s">
        <v>3</v>
      </c>
      <c r="C20" s="7" t="s">
        <v>163</v>
      </c>
      <c r="D20" s="31" t="s">
        <v>19</v>
      </c>
      <c r="E20" s="5">
        <v>42831.2</v>
      </c>
      <c r="F20" s="5">
        <v>29876.2</v>
      </c>
      <c r="G20" s="34">
        <f>F20/E20</f>
        <v>0.6975335736565869</v>
      </c>
    </row>
    <row r="21" spans="1:7" s="20" customFormat="1" ht="21" customHeight="1">
      <c r="A21" s="126"/>
      <c r="B21" s="3"/>
      <c r="C21" s="7"/>
      <c r="D21" s="31" t="s">
        <v>20</v>
      </c>
      <c r="E21" s="5">
        <v>60317.6</v>
      </c>
      <c r="F21" s="5">
        <v>41405.7</v>
      </c>
      <c r="G21" s="34">
        <f aca="true" t="shared" si="1" ref="G21:G35">F21/E21</f>
        <v>0.6864613313527063</v>
      </c>
    </row>
    <row r="22" spans="1:7" s="20" customFormat="1" ht="21.75" customHeight="1">
      <c r="A22" s="126"/>
      <c r="B22" s="3" t="s">
        <v>4</v>
      </c>
      <c r="C22" s="7" t="s">
        <v>29</v>
      </c>
      <c r="D22" s="31" t="s">
        <v>19</v>
      </c>
      <c r="E22" s="5">
        <v>91588.7</v>
      </c>
      <c r="F22" s="5">
        <v>72011.2</v>
      </c>
      <c r="G22" s="34">
        <f t="shared" si="1"/>
        <v>0.786245464778952</v>
      </c>
    </row>
    <row r="23" spans="1:7" s="20" customFormat="1" ht="21.75" customHeight="1">
      <c r="A23" s="126"/>
      <c r="B23" s="3"/>
      <c r="C23" s="7"/>
      <c r="D23" s="31" t="s">
        <v>36</v>
      </c>
      <c r="E23" s="5">
        <v>1107.1</v>
      </c>
      <c r="F23" s="5">
        <v>0</v>
      </c>
      <c r="G23" s="34"/>
    </row>
    <row r="24" spans="1:7" s="20" customFormat="1" ht="20.25" customHeight="1">
      <c r="A24" s="126"/>
      <c r="B24" s="3"/>
      <c r="C24" s="7"/>
      <c r="D24" s="31" t="s">
        <v>20</v>
      </c>
      <c r="E24" s="5">
        <v>34432.5</v>
      </c>
      <c r="F24" s="5">
        <v>23641.3</v>
      </c>
      <c r="G24" s="34">
        <f t="shared" si="1"/>
        <v>0.6865984171930588</v>
      </c>
    </row>
    <row r="25" spans="1:7" s="20" customFormat="1" ht="45.75" customHeight="1">
      <c r="A25" s="126"/>
      <c r="B25" s="3" t="s">
        <v>5</v>
      </c>
      <c r="C25" s="7" t="s">
        <v>30</v>
      </c>
      <c r="D25" s="31" t="s">
        <v>19</v>
      </c>
      <c r="E25" s="5">
        <v>816.9</v>
      </c>
      <c r="F25" s="5">
        <v>590.7</v>
      </c>
      <c r="G25" s="34">
        <f t="shared" si="1"/>
        <v>0.7230995225853838</v>
      </c>
    </row>
    <row r="26" spans="1:7" s="20" customFormat="1" ht="21" customHeight="1">
      <c r="A26" s="126"/>
      <c r="B26" s="3"/>
      <c r="C26" s="7"/>
      <c r="D26" s="31" t="s">
        <v>20</v>
      </c>
      <c r="E26" s="5">
        <v>11603.8</v>
      </c>
      <c r="F26" s="5">
        <v>8141.7</v>
      </c>
      <c r="G26" s="34">
        <f t="shared" si="1"/>
        <v>0.7016408417932057</v>
      </c>
    </row>
    <row r="27" spans="1:7" s="20" customFormat="1" ht="32.25" customHeight="1">
      <c r="A27" s="126"/>
      <c r="B27" s="3" t="s">
        <v>6</v>
      </c>
      <c r="C27" s="7" t="s">
        <v>31</v>
      </c>
      <c r="D27" s="31" t="s">
        <v>19</v>
      </c>
      <c r="E27" s="5">
        <v>0</v>
      </c>
      <c r="F27" s="5"/>
      <c r="G27" s="34"/>
    </row>
    <row r="28" spans="1:7" s="20" customFormat="1" ht="18" customHeight="1">
      <c r="A28" s="126"/>
      <c r="B28" s="3"/>
      <c r="C28" s="7"/>
      <c r="D28" s="31" t="s">
        <v>20</v>
      </c>
      <c r="E28" s="5">
        <v>6965.9</v>
      </c>
      <c r="F28" s="5">
        <v>5006.1</v>
      </c>
      <c r="G28" s="34">
        <f t="shared" si="1"/>
        <v>0.7186580341377282</v>
      </c>
    </row>
    <row r="29" spans="1:7" s="20" customFormat="1" ht="23.25" customHeight="1">
      <c r="A29" s="126"/>
      <c r="B29" s="3" t="s">
        <v>7</v>
      </c>
      <c r="C29" s="7" t="s">
        <v>32</v>
      </c>
      <c r="D29" s="31" t="s">
        <v>19</v>
      </c>
      <c r="E29" s="5">
        <v>0</v>
      </c>
      <c r="F29" s="5"/>
      <c r="G29" s="34"/>
    </row>
    <row r="30" spans="1:7" s="20" customFormat="1" ht="21" customHeight="1">
      <c r="A30" s="126"/>
      <c r="B30" s="3"/>
      <c r="C30" s="7"/>
      <c r="D30" s="31" t="s">
        <v>20</v>
      </c>
      <c r="E30" s="5">
        <v>1187.2</v>
      </c>
      <c r="F30" s="5">
        <v>867.8</v>
      </c>
      <c r="G30" s="34">
        <f t="shared" si="1"/>
        <v>0.7309636118598382</v>
      </c>
    </row>
    <row r="31" spans="1:7" s="20" customFormat="1" ht="22.5">
      <c r="A31" s="126"/>
      <c r="B31" s="3" t="s">
        <v>8</v>
      </c>
      <c r="C31" s="7" t="s">
        <v>33</v>
      </c>
      <c r="D31" s="31" t="s">
        <v>19</v>
      </c>
      <c r="E31" s="5">
        <v>6548.9</v>
      </c>
      <c r="F31" s="5">
        <v>5305.2</v>
      </c>
      <c r="G31" s="34">
        <f t="shared" si="1"/>
        <v>0.8100902441631419</v>
      </c>
    </row>
    <row r="32" spans="1:7" s="20" customFormat="1" ht="22.5">
      <c r="A32" s="126"/>
      <c r="B32" s="3"/>
      <c r="C32" s="7"/>
      <c r="D32" s="31" t="s">
        <v>20</v>
      </c>
      <c r="E32" s="5">
        <v>1793</v>
      </c>
      <c r="F32" s="5">
        <v>1614.7</v>
      </c>
      <c r="G32" s="34">
        <f t="shared" si="1"/>
        <v>0.9005577244841049</v>
      </c>
    </row>
    <row r="33" spans="1:7" s="20" customFormat="1" ht="22.5">
      <c r="A33" s="126"/>
      <c r="B33" s="66"/>
      <c r="C33" s="30" t="s">
        <v>24</v>
      </c>
      <c r="D33" s="32" t="s">
        <v>19</v>
      </c>
      <c r="E33" s="33">
        <f>E20+E22+E25+E27+E29+E31</f>
        <v>141785.69999999998</v>
      </c>
      <c r="F33" s="33">
        <f>F20+F22+F25+F27+F29+F31</f>
        <v>107783.29999999999</v>
      </c>
      <c r="G33" s="35">
        <f t="shared" si="1"/>
        <v>0.7601845602201068</v>
      </c>
    </row>
    <row r="34" spans="1:7" s="20" customFormat="1" ht="22.5">
      <c r="A34" s="126"/>
      <c r="B34" s="66"/>
      <c r="C34" s="30"/>
      <c r="D34" s="32" t="s">
        <v>36</v>
      </c>
      <c r="E34" s="33">
        <f>E23</f>
        <v>1107.1</v>
      </c>
      <c r="F34" s="33">
        <f>F23</f>
        <v>0</v>
      </c>
      <c r="G34" s="35">
        <f t="shared" si="1"/>
        <v>0</v>
      </c>
    </row>
    <row r="35" spans="1:7" s="20" customFormat="1" ht="22.5">
      <c r="A35" s="126"/>
      <c r="B35" s="66"/>
      <c r="C35" s="67"/>
      <c r="D35" s="32" t="s">
        <v>20</v>
      </c>
      <c r="E35" s="33">
        <f>E21+E24+E26+E28+E30+E32</f>
        <v>116300</v>
      </c>
      <c r="F35" s="33">
        <f>F21+F24+F26+F28+F30+F32</f>
        <v>80677.3</v>
      </c>
      <c r="G35" s="35">
        <f t="shared" si="1"/>
        <v>0.6936999140154773</v>
      </c>
    </row>
    <row r="36" spans="1:7" s="20" customFormat="1" ht="12.75">
      <c r="A36" s="48"/>
      <c r="B36" s="106" t="s">
        <v>14</v>
      </c>
      <c r="C36" s="107"/>
      <c r="D36" s="6"/>
      <c r="E36" s="6">
        <f>SUM(E33:E35)</f>
        <v>259192.8</v>
      </c>
      <c r="F36" s="6">
        <f>SUM(F33:F35)</f>
        <v>188460.59999999998</v>
      </c>
      <c r="G36" s="50">
        <f>F36/E36*100</f>
        <v>72.71058455327463</v>
      </c>
    </row>
    <row r="37" spans="1:7" s="20" customFormat="1" ht="20.25" customHeight="1">
      <c r="A37" s="126">
        <v>3</v>
      </c>
      <c r="B37" s="127" t="s">
        <v>140</v>
      </c>
      <c r="C37" s="128"/>
      <c r="D37" s="128"/>
      <c r="E37" s="128"/>
      <c r="F37" s="128"/>
      <c r="G37" s="129"/>
    </row>
    <row r="38" spans="1:7" s="20" customFormat="1" ht="20.25" customHeight="1">
      <c r="A38" s="126"/>
      <c r="B38" s="3" t="s">
        <v>3</v>
      </c>
      <c r="C38" s="7" t="s">
        <v>92</v>
      </c>
      <c r="D38" s="31" t="s">
        <v>20</v>
      </c>
      <c r="E38" s="5">
        <v>1</v>
      </c>
      <c r="F38" s="5"/>
      <c r="G38" s="34">
        <f>F38/E38</f>
        <v>0</v>
      </c>
    </row>
    <row r="39" spans="1:7" s="20" customFormat="1" ht="20.25" customHeight="1">
      <c r="A39" s="126"/>
      <c r="B39" s="3" t="s">
        <v>4</v>
      </c>
      <c r="C39" s="7" t="s">
        <v>93</v>
      </c>
      <c r="D39" s="31" t="s">
        <v>20</v>
      </c>
      <c r="E39" s="5">
        <v>0</v>
      </c>
      <c r="F39" s="5"/>
      <c r="G39" s="34"/>
    </row>
    <row r="40" spans="1:7" s="20" customFormat="1" ht="20.25" customHeight="1">
      <c r="A40" s="126"/>
      <c r="B40" s="3" t="s">
        <v>5</v>
      </c>
      <c r="C40" s="7" t="s">
        <v>94</v>
      </c>
      <c r="D40" s="31" t="s">
        <v>20</v>
      </c>
      <c r="E40" s="5">
        <v>1</v>
      </c>
      <c r="F40" s="5">
        <v>1</v>
      </c>
      <c r="G40" s="34">
        <f aca="true" t="shared" si="2" ref="G40:G65">F40/E40</f>
        <v>1</v>
      </c>
    </row>
    <row r="41" spans="1:7" s="20" customFormat="1" ht="20.25" customHeight="1">
      <c r="A41" s="126"/>
      <c r="B41" s="3" t="s">
        <v>6</v>
      </c>
      <c r="C41" s="7" t="s">
        <v>95</v>
      </c>
      <c r="D41" s="31" t="s">
        <v>20</v>
      </c>
      <c r="E41" s="5">
        <v>1.5</v>
      </c>
      <c r="F41" s="5">
        <v>1.5</v>
      </c>
      <c r="G41" s="34">
        <f t="shared" si="2"/>
        <v>1</v>
      </c>
    </row>
    <row r="42" spans="1:7" s="20" customFormat="1" ht="20.25" customHeight="1">
      <c r="A42" s="126"/>
      <c r="B42" s="3" t="s">
        <v>7</v>
      </c>
      <c r="C42" s="7" t="s">
        <v>96</v>
      </c>
      <c r="D42" s="31" t="s">
        <v>20</v>
      </c>
      <c r="E42" s="5">
        <v>2</v>
      </c>
      <c r="F42" s="5">
        <v>2</v>
      </c>
      <c r="G42" s="34">
        <f t="shared" si="2"/>
        <v>1</v>
      </c>
    </row>
    <row r="43" spans="1:7" s="20" customFormat="1" ht="20.25" customHeight="1">
      <c r="A43" s="126"/>
      <c r="B43" s="3" t="s">
        <v>8</v>
      </c>
      <c r="C43" s="7" t="s">
        <v>97</v>
      </c>
      <c r="D43" s="31" t="s">
        <v>20</v>
      </c>
      <c r="E43" s="5">
        <v>1</v>
      </c>
      <c r="F43" s="5">
        <v>0</v>
      </c>
      <c r="G43" s="34">
        <f t="shared" si="2"/>
        <v>0</v>
      </c>
    </row>
    <row r="44" spans="1:7" s="20" customFormat="1" ht="20.25" customHeight="1">
      <c r="A44" s="126"/>
      <c r="B44" s="3" t="s">
        <v>13</v>
      </c>
      <c r="C44" s="7" t="s">
        <v>98</v>
      </c>
      <c r="D44" s="31" t="s">
        <v>20</v>
      </c>
      <c r="E44" s="5">
        <v>1</v>
      </c>
      <c r="F44" s="5">
        <v>1</v>
      </c>
      <c r="G44" s="34">
        <f t="shared" si="2"/>
        <v>1</v>
      </c>
    </row>
    <row r="45" spans="1:7" s="20" customFormat="1" ht="20.25" customHeight="1">
      <c r="A45" s="126"/>
      <c r="B45" s="3" t="s">
        <v>57</v>
      </c>
      <c r="C45" s="7" t="s">
        <v>99</v>
      </c>
      <c r="D45" s="31" t="s">
        <v>20</v>
      </c>
      <c r="E45" s="5">
        <v>1</v>
      </c>
      <c r="F45" s="5">
        <v>1</v>
      </c>
      <c r="G45" s="34">
        <f t="shared" si="2"/>
        <v>1</v>
      </c>
    </row>
    <row r="46" spans="1:7" s="20" customFormat="1" ht="20.25" customHeight="1">
      <c r="A46" s="126"/>
      <c r="B46" s="3" t="s">
        <v>100</v>
      </c>
      <c r="C46" s="7" t="s">
        <v>101</v>
      </c>
      <c r="D46" s="31" t="s">
        <v>20</v>
      </c>
      <c r="E46" s="5">
        <v>1.5</v>
      </c>
      <c r="F46" s="5">
        <v>1.5</v>
      </c>
      <c r="G46" s="34">
        <f t="shared" si="2"/>
        <v>1</v>
      </c>
    </row>
    <row r="47" spans="1:7" s="20" customFormat="1" ht="20.25" customHeight="1">
      <c r="A47" s="126"/>
      <c r="B47" s="3" t="s">
        <v>102</v>
      </c>
      <c r="C47" s="7" t="s">
        <v>103</v>
      </c>
      <c r="D47" s="31" t="s">
        <v>20</v>
      </c>
      <c r="E47" s="5">
        <v>2</v>
      </c>
      <c r="F47" s="5">
        <v>0</v>
      </c>
      <c r="G47" s="34">
        <f t="shared" si="2"/>
        <v>0</v>
      </c>
    </row>
    <row r="48" spans="1:7" s="20" customFormat="1" ht="20.25" customHeight="1">
      <c r="A48" s="126"/>
      <c r="B48" s="3" t="s">
        <v>104</v>
      </c>
      <c r="C48" s="7" t="s">
        <v>105</v>
      </c>
      <c r="D48" s="31" t="s">
        <v>20</v>
      </c>
      <c r="E48" s="5">
        <v>2</v>
      </c>
      <c r="F48" s="5">
        <v>1</v>
      </c>
      <c r="G48" s="34">
        <f t="shared" si="2"/>
        <v>0.5</v>
      </c>
    </row>
    <row r="49" spans="1:7" s="20" customFormat="1" ht="20.25" customHeight="1">
      <c r="A49" s="126"/>
      <c r="B49" s="3" t="s">
        <v>106</v>
      </c>
      <c r="C49" s="7" t="s">
        <v>107</v>
      </c>
      <c r="D49" s="31" t="s">
        <v>20</v>
      </c>
      <c r="E49" s="5">
        <v>1</v>
      </c>
      <c r="F49" s="5">
        <v>1</v>
      </c>
      <c r="G49" s="34">
        <f t="shared" si="2"/>
        <v>1</v>
      </c>
    </row>
    <row r="50" spans="1:7" s="20" customFormat="1" ht="20.25" customHeight="1">
      <c r="A50" s="126"/>
      <c r="B50" s="3" t="s">
        <v>108</v>
      </c>
      <c r="C50" s="7" t="s">
        <v>109</v>
      </c>
      <c r="D50" s="31" t="s">
        <v>20</v>
      </c>
      <c r="E50" s="5">
        <v>1</v>
      </c>
      <c r="F50" s="5">
        <v>1</v>
      </c>
      <c r="G50" s="34">
        <f t="shared" si="2"/>
        <v>1</v>
      </c>
    </row>
    <row r="51" spans="1:7" s="20" customFormat="1" ht="20.25" customHeight="1">
      <c r="A51" s="126"/>
      <c r="B51" s="3" t="s">
        <v>110</v>
      </c>
      <c r="C51" s="7" t="s">
        <v>111</v>
      </c>
      <c r="D51" s="31" t="s">
        <v>20</v>
      </c>
      <c r="E51" s="5">
        <v>2</v>
      </c>
      <c r="F51" s="5">
        <v>0</v>
      </c>
      <c r="G51" s="34">
        <f t="shared" si="2"/>
        <v>0</v>
      </c>
    </row>
    <row r="52" spans="1:7" s="20" customFormat="1" ht="20.25" customHeight="1">
      <c r="A52" s="126"/>
      <c r="B52" s="3" t="s">
        <v>112</v>
      </c>
      <c r="C52" s="7" t="s">
        <v>113</v>
      </c>
      <c r="D52" s="31" t="s">
        <v>20</v>
      </c>
      <c r="E52" s="5">
        <v>0</v>
      </c>
      <c r="F52" s="5">
        <v>0</v>
      </c>
      <c r="G52" s="34"/>
    </row>
    <row r="53" spans="1:7" s="20" customFormat="1" ht="20.25" customHeight="1">
      <c r="A53" s="126"/>
      <c r="B53" s="3" t="s">
        <v>114</v>
      </c>
      <c r="C53" s="7" t="s">
        <v>115</v>
      </c>
      <c r="D53" s="31" t="s">
        <v>20</v>
      </c>
      <c r="E53" s="5">
        <v>1.5</v>
      </c>
      <c r="F53" s="5">
        <v>0</v>
      </c>
      <c r="G53" s="34">
        <f t="shared" si="2"/>
        <v>0</v>
      </c>
    </row>
    <row r="54" spans="1:7" s="20" customFormat="1" ht="20.25" customHeight="1">
      <c r="A54" s="126"/>
      <c r="B54" s="3" t="s">
        <v>116</v>
      </c>
      <c r="C54" s="7" t="s">
        <v>117</v>
      </c>
      <c r="D54" s="31" t="s">
        <v>20</v>
      </c>
      <c r="E54" s="5">
        <v>1</v>
      </c>
      <c r="F54" s="5">
        <v>0</v>
      </c>
      <c r="G54" s="34">
        <f>F54/E54</f>
        <v>0</v>
      </c>
    </row>
    <row r="55" spans="1:7" s="20" customFormat="1" ht="20.25" customHeight="1">
      <c r="A55" s="126"/>
      <c r="B55" s="3" t="s">
        <v>118</v>
      </c>
      <c r="C55" s="7" t="s">
        <v>119</v>
      </c>
      <c r="D55" s="31" t="s">
        <v>20</v>
      </c>
      <c r="E55" s="5">
        <v>1</v>
      </c>
      <c r="F55" s="5">
        <v>1</v>
      </c>
      <c r="G55" s="34">
        <f t="shared" si="2"/>
        <v>1</v>
      </c>
    </row>
    <row r="56" spans="1:7" s="20" customFormat="1" ht="20.25" customHeight="1">
      <c r="A56" s="126"/>
      <c r="B56" s="3" t="s">
        <v>120</v>
      </c>
      <c r="C56" s="7" t="s">
        <v>121</v>
      </c>
      <c r="D56" s="31" t="s">
        <v>20</v>
      </c>
      <c r="E56" s="5">
        <v>1</v>
      </c>
      <c r="F56" s="5">
        <v>1</v>
      </c>
      <c r="G56" s="34">
        <f t="shared" si="2"/>
        <v>1</v>
      </c>
    </row>
    <row r="57" spans="1:7" s="20" customFormat="1" ht="20.25" customHeight="1">
      <c r="A57" s="126"/>
      <c r="B57" s="3" t="s">
        <v>122</v>
      </c>
      <c r="C57" s="7" t="s">
        <v>128</v>
      </c>
      <c r="D57" s="31" t="s">
        <v>20</v>
      </c>
      <c r="E57" s="5">
        <v>2</v>
      </c>
      <c r="F57" s="5">
        <v>2</v>
      </c>
      <c r="G57" s="34">
        <f t="shared" si="2"/>
        <v>1</v>
      </c>
    </row>
    <row r="58" spans="1:7" s="20" customFormat="1" ht="20.25" customHeight="1">
      <c r="A58" s="126"/>
      <c r="B58" s="3" t="s">
        <v>123</v>
      </c>
      <c r="C58" s="7" t="s">
        <v>184</v>
      </c>
      <c r="D58" s="31" t="s">
        <v>20</v>
      </c>
      <c r="E58" s="5">
        <v>3</v>
      </c>
      <c r="F58" s="5">
        <v>3</v>
      </c>
      <c r="G58" s="34">
        <f t="shared" si="2"/>
        <v>1</v>
      </c>
    </row>
    <row r="59" spans="1:7" s="20" customFormat="1" ht="20.25" customHeight="1">
      <c r="A59" s="126"/>
      <c r="B59" s="3" t="s">
        <v>124</v>
      </c>
      <c r="C59" s="7" t="s">
        <v>129</v>
      </c>
      <c r="D59" s="31" t="s">
        <v>20</v>
      </c>
      <c r="E59" s="5">
        <v>1.5</v>
      </c>
      <c r="F59" s="5">
        <v>1.5</v>
      </c>
      <c r="G59" s="34">
        <f t="shared" si="2"/>
        <v>1</v>
      </c>
    </row>
    <row r="60" spans="1:7" s="20" customFormat="1" ht="20.25" customHeight="1">
      <c r="A60" s="126"/>
      <c r="B60" s="3" t="s">
        <v>125</v>
      </c>
      <c r="C60" s="7" t="s">
        <v>130</v>
      </c>
      <c r="D60" s="31" t="s">
        <v>20</v>
      </c>
      <c r="E60" s="5">
        <v>1</v>
      </c>
      <c r="F60" s="5">
        <v>1</v>
      </c>
      <c r="G60" s="34">
        <f t="shared" si="2"/>
        <v>1</v>
      </c>
    </row>
    <row r="61" spans="1:7" s="20" customFormat="1" ht="20.25" customHeight="1">
      <c r="A61" s="126"/>
      <c r="B61" s="3" t="s">
        <v>126</v>
      </c>
      <c r="C61" s="7" t="s">
        <v>131</v>
      </c>
      <c r="D61" s="31" t="s">
        <v>20</v>
      </c>
      <c r="E61" s="5">
        <v>0</v>
      </c>
      <c r="F61" s="5">
        <v>0</v>
      </c>
      <c r="G61" s="34"/>
    </row>
    <row r="62" spans="1:7" s="20" customFormat="1" ht="20.25" customHeight="1">
      <c r="A62" s="126"/>
      <c r="B62" s="3" t="s">
        <v>127</v>
      </c>
      <c r="C62" s="7" t="s">
        <v>136</v>
      </c>
      <c r="D62" s="31" t="s">
        <v>20</v>
      </c>
      <c r="E62" s="5">
        <v>12</v>
      </c>
      <c r="F62" s="5">
        <v>0</v>
      </c>
      <c r="G62" s="34">
        <f t="shared" si="2"/>
        <v>0</v>
      </c>
    </row>
    <row r="63" spans="1:7" s="20" customFormat="1" ht="20.25" customHeight="1">
      <c r="A63" s="126"/>
      <c r="B63" s="3" t="s">
        <v>132</v>
      </c>
      <c r="C63" s="7" t="s">
        <v>137</v>
      </c>
      <c r="D63" s="31" t="s">
        <v>20</v>
      </c>
      <c r="E63" s="5">
        <v>1</v>
      </c>
      <c r="F63" s="5">
        <v>1</v>
      </c>
      <c r="G63" s="34">
        <f t="shared" si="2"/>
        <v>1</v>
      </c>
    </row>
    <row r="64" spans="1:7" s="20" customFormat="1" ht="20.25" customHeight="1">
      <c r="A64" s="126"/>
      <c r="B64" s="3" t="s">
        <v>133</v>
      </c>
      <c r="C64" s="7" t="s">
        <v>138</v>
      </c>
      <c r="D64" s="31" t="s">
        <v>20</v>
      </c>
      <c r="E64" s="5">
        <v>0</v>
      </c>
      <c r="F64" s="5">
        <v>0</v>
      </c>
      <c r="G64" s="34"/>
    </row>
    <row r="65" spans="1:7" s="20" customFormat="1" ht="20.25" customHeight="1">
      <c r="A65" s="126"/>
      <c r="B65" s="3" t="s">
        <v>134</v>
      </c>
      <c r="C65" s="7" t="s">
        <v>139</v>
      </c>
      <c r="D65" s="31" t="s">
        <v>20</v>
      </c>
      <c r="E65" s="5">
        <v>2</v>
      </c>
      <c r="F65" s="5">
        <v>0</v>
      </c>
      <c r="G65" s="34">
        <f t="shared" si="2"/>
        <v>0</v>
      </c>
    </row>
    <row r="66" spans="1:7" s="20" customFormat="1" ht="20.25" customHeight="1">
      <c r="A66" s="126"/>
      <c r="B66" s="3" t="s">
        <v>135</v>
      </c>
      <c r="C66" s="7" t="s">
        <v>185</v>
      </c>
      <c r="D66" s="31" t="s">
        <v>20</v>
      </c>
      <c r="E66" s="5">
        <v>0</v>
      </c>
      <c r="F66" s="5">
        <v>0</v>
      </c>
      <c r="G66" s="34"/>
    </row>
    <row r="67" spans="1:7" s="20" customFormat="1" ht="24" customHeight="1">
      <c r="A67" s="126"/>
      <c r="B67" s="3"/>
      <c r="C67" s="7" t="s">
        <v>35</v>
      </c>
      <c r="D67" s="31" t="s">
        <v>20</v>
      </c>
      <c r="E67" s="78"/>
      <c r="F67" s="5"/>
      <c r="G67" s="34"/>
    </row>
    <row r="68" spans="1:7" s="20" customFormat="1" ht="20.25" customHeight="1">
      <c r="A68" s="126"/>
      <c r="B68" s="45"/>
      <c r="C68" s="45"/>
      <c r="D68" s="31" t="s">
        <v>19</v>
      </c>
      <c r="E68" s="78"/>
      <c r="F68" s="5"/>
      <c r="G68" s="34"/>
    </row>
    <row r="69" spans="1:7" s="20" customFormat="1" ht="20.25" customHeight="1">
      <c r="A69" s="126"/>
      <c r="B69" s="45"/>
      <c r="C69" s="45"/>
      <c r="D69" s="31" t="s">
        <v>36</v>
      </c>
      <c r="E69" s="79"/>
      <c r="F69" s="5"/>
      <c r="G69" s="34"/>
    </row>
    <row r="70" spans="1:7" s="20" customFormat="1" ht="20.25" customHeight="1">
      <c r="A70" s="126"/>
      <c r="B70" s="45"/>
      <c r="C70" s="45"/>
      <c r="D70" s="31" t="s">
        <v>37</v>
      </c>
      <c r="E70" s="44"/>
      <c r="G70" s="34"/>
    </row>
    <row r="71" spans="1:7" s="20" customFormat="1" ht="20.25" customHeight="1">
      <c r="A71" s="126"/>
      <c r="B71" s="46"/>
      <c r="C71" s="30" t="s">
        <v>24</v>
      </c>
      <c r="D71" s="32" t="s">
        <v>36</v>
      </c>
      <c r="E71" s="47">
        <f>E69</f>
        <v>0</v>
      </c>
      <c r="F71" s="47">
        <f>F69</f>
        <v>0</v>
      </c>
      <c r="G71" s="35"/>
    </row>
    <row r="72" spans="1:7" s="20" customFormat="1" ht="20.25" customHeight="1">
      <c r="A72" s="126"/>
      <c r="B72" s="46"/>
      <c r="C72" s="46"/>
      <c r="D72" s="32" t="s">
        <v>19</v>
      </c>
      <c r="E72" s="47">
        <f>E68</f>
        <v>0</v>
      </c>
      <c r="F72" s="47">
        <f>F68</f>
        <v>0</v>
      </c>
      <c r="G72" s="35"/>
    </row>
    <row r="73" spans="1:7" s="20" customFormat="1" ht="20.25" customHeight="1">
      <c r="A73" s="126"/>
      <c r="B73" s="46"/>
      <c r="C73" s="46"/>
      <c r="D73" s="32" t="s">
        <v>20</v>
      </c>
      <c r="E73" s="47">
        <f>SUM(E38:E67)</f>
        <v>45</v>
      </c>
      <c r="F73" s="47">
        <f>SUM(F38:F67)</f>
        <v>21.5</v>
      </c>
      <c r="G73" s="35">
        <f>F73/E73</f>
        <v>0.4777777777777778</v>
      </c>
    </row>
    <row r="74" spans="1:7" s="20" customFormat="1" ht="20.25" customHeight="1">
      <c r="A74" s="126"/>
      <c r="B74" s="46"/>
      <c r="C74" s="46"/>
      <c r="D74" s="32" t="s">
        <v>37</v>
      </c>
      <c r="E74" s="47"/>
      <c r="F74" s="47"/>
      <c r="G74" s="35"/>
    </row>
    <row r="75" spans="1:7" s="20" customFormat="1" ht="12.75">
      <c r="A75" s="48"/>
      <c r="B75" s="106" t="s">
        <v>14</v>
      </c>
      <c r="C75" s="107"/>
      <c r="D75" s="6"/>
      <c r="E75" s="49">
        <f>SUM(E71:E74)</f>
        <v>45</v>
      </c>
      <c r="F75" s="49">
        <f>SUM(F71:F74)</f>
        <v>21.5</v>
      </c>
      <c r="G75" s="50">
        <f>F75/E75*100</f>
        <v>47.77777777777778</v>
      </c>
    </row>
    <row r="76" spans="1:7" s="20" customFormat="1" ht="17.25" customHeight="1">
      <c r="A76" s="117">
        <v>4</v>
      </c>
      <c r="B76" s="127" t="s">
        <v>72</v>
      </c>
      <c r="C76" s="128"/>
      <c r="D76" s="128"/>
      <c r="E76" s="128"/>
      <c r="F76" s="128"/>
      <c r="G76" s="129"/>
    </row>
    <row r="77" spans="1:7" s="20" customFormat="1" ht="23.25" customHeight="1">
      <c r="A77" s="118"/>
      <c r="B77" s="3" t="s">
        <v>3</v>
      </c>
      <c r="C77" s="7" t="s">
        <v>25</v>
      </c>
      <c r="D77" s="31" t="s">
        <v>19</v>
      </c>
      <c r="E77" s="5">
        <v>115.3</v>
      </c>
      <c r="F77" s="8">
        <v>106.8</v>
      </c>
      <c r="G77" s="34">
        <f>F77/E77</f>
        <v>0.9262792714657415</v>
      </c>
    </row>
    <row r="78" spans="1:7" s="20" customFormat="1" ht="24" customHeight="1">
      <c r="A78" s="118"/>
      <c r="B78" s="3"/>
      <c r="C78" s="7"/>
      <c r="D78" s="31" t="s">
        <v>20</v>
      </c>
      <c r="E78" s="5">
        <v>21564.8</v>
      </c>
      <c r="F78" s="8">
        <v>14606.9</v>
      </c>
      <c r="G78" s="34">
        <f aca="true" t="shared" si="3" ref="G78:G95">F78/E78</f>
        <v>0.6773491986941683</v>
      </c>
    </row>
    <row r="79" spans="1:7" s="20" customFormat="1" ht="24" customHeight="1">
      <c r="A79" s="118"/>
      <c r="B79" s="3"/>
      <c r="C79" s="7"/>
      <c r="D79" s="31" t="s">
        <v>36</v>
      </c>
      <c r="E79" s="5"/>
      <c r="F79" s="8"/>
      <c r="G79" s="34"/>
    </row>
    <row r="80" spans="1:7" s="20" customFormat="1" ht="24" customHeight="1">
      <c r="A80" s="118"/>
      <c r="B80" s="3" t="s">
        <v>4</v>
      </c>
      <c r="C80" s="7" t="s">
        <v>26</v>
      </c>
      <c r="D80" s="31" t="s">
        <v>19</v>
      </c>
      <c r="E80" s="5">
        <v>13.6</v>
      </c>
      <c r="F80" s="8">
        <v>12.6</v>
      </c>
      <c r="G80" s="34">
        <f t="shared" si="3"/>
        <v>0.9264705882352942</v>
      </c>
    </row>
    <row r="81" spans="1:7" s="20" customFormat="1" ht="24" customHeight="1">
      <c r="A81" s="118"/>
      <c r="B81" s="3"/>
      <c r="C81" s="7"/>
      <c r="D81" s="31" t="s">
        <v>20</v>
      </c>
      <c r="E81" s="5">
        <v>652.4</v>
      </c>
      <c r="F81" s="8">
        <v>461</v>
      </c>
      <c r="G81" s="34">
        <f t="shared" si="3"/>
        <v>0.7066217044757818</v>
      </c>
    </row>
    <row r="82" spans="1:7" s="20" customFormat="1" ht="24" customHeight="1">
      <c r="A82" s="118"/>
      <c r="B82" s="3" t="s">
        <v>5</v>
      </c>
      <c r="C82" s="7" t="s">
        <v>27</v>
      </c>
      <c r="D82" s="31" t="s">
        <v>19</v>
      </c>
      <c r="E82" s="5">
        <v>183.1</v>
      </c>
      <c r="F82" s="8">
        <v>165.2</v>
      </c>
      <c r="G82" s="34">
        <f t="shared" si="3"/>
        <v>0.9022392135445112</v>
      </c>
    </row>
    <row r="83" spans="1:7" s="20" customFormat="1" ht="24" customHeight="1">
      <c r="A83" s="118"/>
      <c r="B83" s="3"/>
      <c r="C83" s="7"/>
      <c r="D83" s="31" t="s">
        <v>20</v>
      </c>
      <c r="E83" s="5">
        <v>7367.3</v>
      </c>
      <c r="F83" s="8">
        <v>5268.6</v>
      </c>
      <c r="G83" s="34">
        <f t="shared" si="3"/>
        <v>0.7151330881055475</v>
      </c>
    </row>
    <row r="84" spans="1:7" s="20" customFormat="1" ht="24" customHeight="1">
      <c r="A84" s="118"/>
      <c r="B84" s="3"/>
      <c r="C84" s="7"/>
      <c r="D84" s="31" t="s">
        <v>36</v>
      </c>
      <c r="E84" s="5">
        <v>90.1</v>
      </c>
      <c r="F84" s="8">
        <v>10.9</v>
      </c>
      <c r="G84" s="34">
        <f t="shared" si="3"/>
        <v>0.12097669256381799</v>
      </c>
    </row>
    <row r="85" spans="1:7" s="20" customFormat="1" ht="24" customHeight="1">
      <c r="A85" s="118"/>
      <c r="B85" s="3" t="s">
        <v>6</v>
      </c>
      <c r="C85" s="7" t="s">
        <v>28</v>
      </c>
      <c r="D85" s="31" t="s">
        <v>19</v>
      </c>
      <c r="E85" s="5"/>
      <c r="F85" s="8"/>
      <c r="G85" s="34"/>
    </row>
    <row r="86" spans="1:7" s="20" customFormat="1" ht="24" customHeight="1">
      <c r="A86" s="118"/>
      <c r="B86" s="3"/>
      <c r="C86" s="7"/>
      <c r="D86" s="31" t="s">
        <v>20</v>
      </c>
      <c r="E86" s="5">
        <v>2043.7</v>
      </c>
      <c r="F86" s="8">
        <v>1469.4</v>
      </c>
      <c r="G86" s="34">
        <f t="shared" si="3"/>
        <v>0.7189900670352792</v>
      </c>
    </row>
    <row r="87" spans="1:7" s="20" customFormat="1" ht="24" customHeight="1">
      <c r="A87" s="118"/>
      <c r="B87" s="3" t="s">
        <v>7</v>
      </c>
      <c r="C87" s="7" t="s">
        <v>73</v>
      </c>
      <c r="D87" s="31" t="s">
        <v>19</v>
      </c>
      <c r="E87" s="5"/>
      <c r="F87" s="8"/>
      <c r="G87" s="34"/>
    </row>
    <row r="88" spans="1:7" s="20" customFormat="1" ht="24" customHeight="1">
      <c r="A88" s="118"/>
      <c r="B88" s="3"/>
      <c r="C88" s="7"/>
      <c r="D88" s="31" t="s">
        <v>36</v>
      </c>
      <c r="E88" s="5"/>
      <c r="F88" s="8"/>
      <c r="G88" s="34"/>
    </row>
    <row r="89" spans="1:7" s="20" customFormat="1" ht="24" customHeight="1">
      <c r="A89" s="118"/>
      <c r="B89" s="44"/>
      <c r="D89" s="31" t="s">
        <v>20</v>
      </c>
      <c r="E89" s="5">
        <v>1287.3</v>
      </c>
      <c r="F89" s="8">
        <v>879</v>
      </c>
      <c r="G89" s="34">
        <f>F89/E89</f>
        <v>0.6828245164297366</v>
      </c>
    </row>
    <row r="90" spans="1:7" s="20" customFormat="1" ht="24" customHeight="1">
      <c r="A90" s="118"/>
      <c r="B90" s="3">
        <v>6</v>
      </c>
      <c r="C90" s="7" t="s">
        <v>74</v>
      </c>
      <c r="D90" s="31" t="s">
        <v>19</v>
      </c>
      <c r="E90" s="5">
        <v>458</v>
      </c>
      <c r="F90" s="8">
        <v>114.5</v>
      </c>
      <c r="G90" s="34">
        <f>F90/E90</f>
        <v>0.25</v>
      </c>
    </row>
    <row r="91" spans="1:7" s="20" customFormat="1" ht="24" customHeight="1">
      <c r="A91" s="118"/>
      <c r="B91" s="3"/>
      <c r="C91" s="7"/>
      <c r="D91" s="31" t="s">
        <v>20</v>
      </c>
      <c r="E91" s="8">
        <v>6060.6</v>
      </c>
      <c r="F91" s="8">
        <v>4846.2</v>
      </c>
      <c r="G91" s="34">
        <f>F91/E91</f>
        <v>0.7996237996237996</v>
      </c>
    </row>
    <row r="92" spans="1:7" s="20" customFormat="1" ht="27" customHeight="1">
      <c r="A92" s="118"/>
      <c r="B92" s="95"/>
      <c r="C92" s="30" t="s">
        <v>24</v>
      </c>
      <c r="D92" s="32" t="s">
        <v>19</v>
      </c>
      <c r="E92" s="33">
        <f>E77+E80+E82+E85+E87+E90</f>
        <v>770</v>
      </c>
      <c r="F92" s="33">
        <f>F77+F80+F82+F85+F87+F90</f>
        <v>399.09999999999997</v>
      </c>
      <c r="G92" s="35">
        <f t="shared" si="3"/>
        <v>0.5183116883116883</v>
      </c>
    </row>
    <row r="93" spans="1:7" s="20" customFormat="1" ht="27" customHeight="1">
      <c r="A93" s="118"/>
      <c r="B93" s="96"/>
      <c r="C93" s="97"/>
      <c r="D93" s="32" t="s">
        <v>36</v>
      </c>
      <c r="E93" s="33">
        <f>E88+E79+E84</f>
        <v>90.1</v>
      </c>
      <c r="F93" s="33">
        <f>F88+F79+F84</f>
        <v>10.9</v>
      </c>
      <c r="G93" s="35">
        <f t="shared" si="3"/>
        <v>0.12097669256381799</v>
      </c>
    </row>
    <row r="94" spans="1:7" s="20" customFormat="1" ht="21" customHeight="1">
      <c r="A94" s="119"/>
      <c r="B94" s="98"/>
      <c r="C94" s="99"/>
      <c r="D94" s="32" t="s">
        <v>20</v>
      </c>
      <c r="E94" s="100">
        <f>E78+E81+E83+E86+E89+E91</f>
        <v>38976.1</v>
      </c>
      <c r="F94" s="100">
        <f>F78+F81+F83+F86+F89+F91</f>
        <v>27531.100000000002</v>
      </c>
      <c r="G94" s="35">
        <f t="shared" si="3"/>
        <v>0.7063585120112069</v>
      </c>
    </row>
    <row r="95" spans="1:7" s="20" customFormat="1" ht="12.75">
      <c r="A95" s="6"/>
      <c r="B95" s="106" t="s">
        <v>14</v>
      </c>
      <c r="C95" s="107"/>
      <c r="D95" s="74"/>
      <c r="E95" s="101">
        <f>SUM(E92:E94)</f>
        <v>39836.2</v>
      </c>
      <c r="F95" s="101">
        <f>SUM(F92:F94)</f>
        <v>27941.100000000002</v>
      </c>
      <c r="G95" s="102">
        <f t="shared" si="3"/>
        <v>0.7013997319021393</v>
      </c>
    </row>
    <row r="96" spans="1:7" s="20" customFormat="1" ht="25.5" customHeight="1">
      <c r="A96" s="117">
        <v>5</v>
      </c>
      <c r="B96" s="115" t="s">
        <v>15</v>
      </c>
      <c r="C96" s="115"/>
      <c r="D96" s="115"/>
      <c r="E96" s="115"/>
      <c r="F96" s="115"/>
      <c r="G96" s="115"/>
    </row>
    <row r="97" spans="1:7" s="20" customFormat="1" ht="25.5" customHeight="1">
      <c r="A97" s="118"/>
      <c r="B97" s="3">
        <v>1</v>
      </c>
      <c r="C97" s="7" t="s">
        <v>225</v>
      </c>
      <c r="D97" s="31" t="s">
        <v>20</v>
      </c>
      <c r="E97" s="5">
        <v>18218.7</v>
      </c>
      <c r="F97" s="5">
        <v>13070.1</v>
      </c>
      <c r="G97" s="34">
        <f aca="true" t="shared" si="4" ref="G97:G103">F97/E97</f>
        <v>0.7174002535856016</v>
      </c>
    </row>
    <row r="98" spans="1:7" s="20" customFormat="1" ht="25.5" customHeight="1">
      <c r="A98" s="118"/>
      <c r="B98" s="3">
        <v>2</v>
      </c>
      <c r="C98" s="7" t="s">
        <v>226</v>
      </c>
      <c r="D98" s="31" t="s">
        <v>20</v>
      </c>
      <c r="E98" s="5">
        <v>264.7</v>
      </c>
      <c r="F98" s="5">
        <v>264.7</v>
      </c>
      <c r="G98" s="34">
        <f t="shared" si="4"/>
        <v>1</v>
      </c>
    </row>
    <row r="99" spans="1:7" s="20" customFormat="1" ht="25.5" customHeight="1">
      <c r="A99" s="118"/>
      <c r="B99" s="3">
        <v>3</v>
      </c>
      <c r="C99" s="7" t="s">
        <v>227</v>
      </c>
      <c r="D99" s="31" t="s">
        <v>20</v>
      </c>
      <c r="E99" s="5">
        <v>45</v>
      </c>
      <c r="F99" s="5">
        <v>0</v>
      </c>
      <c r="G99" s="34">
        <f t="shared" si="4"/>
        <v>0</v>
      </c>
    </row>
    <row r="100" spans="1:7" s="20" customFormat="1" ht="25.5" customHeight="1">
      <c r="A100" s="118"/>
      <c r="B100" s="3">
        <v>4</v>
      </c>
      <c r="C100" s="7" t="s">
        <v>228</v>
      </c>
      <c r="D100" s="31" t="s">
        <v>19</v>
      </c>
      <c r="E100" s="5">
        <v>1697</v>
      </c>
      <c r="F100" s="5">
        <v>1113</v>
      </c>
      <c r="G100" s="34">
        <f t="shared" si="4"/>
        <v>0.6558632881555686</v>
      </c>
    </row>
    <row r="101" spans="1:7" s="20" customFormat="1" ht="25.5" customHeight="1">
      <c r="A101" s="118"/>
      <c r="B101" s="3">
        <v>5</v>
      </c>
      <c r="C101" s="7" t="s">
        <v>229</v>
      </c>
      <c r="D101" s="31" t="s">
        <v>19</v>
      </c>
      <c r="E101" s="5">
        <v>1371.5</v>
      </c>
      <c r="F101" s="5">
        <v>925.7</v>
      </c>
      <c r="G101" s="34">
        <f t="shared" si="4"/>
        <v>0.6749544294567992</v>
      </c>
    </row>
    <row r="102" spans="1:7" s="20" customFormat="1" ht="22.5">
      <c r="A102" s="118"/>
      <c r="B102" s="55"/>
      <c r="C102" s="30" t="s">
        <v>24</v>
      </c>
      <c r="D102" s="32" t="s">
        <v>19</v>
      </c>
      <c r="E102" s="33">
        <f>E100+E101</f>
        <v>3068.5</v>
      </c>
      <c r="F102" s="33">
        <f>F100+F101</f>
        <v>2038.7</v>
      </c>
      <c r="G102" s="35">
        <f t="shared" si="4"/>
        <v>0.6643962848297214</v>
      </c>
    </row>
    <row r="103" spans="1:7" s="20" customFormat="1" ht="22.5">
      <c r="A103" s="118"/>
      <c r="B103" s="55"/>
      <c r="C103" s="67"/>
      <c r="D103" s="32" t="s">
        <v>20</v>
      </c>
      <c r="E103" s="33">
        <f>E97+E98+E99</f>
        <v>18528.4</v>
      </c>
      <c r="F103" s="33">
        <f>F97+F98+F99</f>
        <v>13334.800000000001</v>
      </c>
      <c r="G103" s="35">
        <f t="shared" si="4"/>
        <v>0.7196951706569374</v>
      </c>
    </row>
    <row r="104" spans="1:7" s="20" customFormat="1" ht="12.75">
      <c r="A104" s="9"/>
      <c r="B104" s="106" t="s">
        <v>14</v>
      </c>
      <c r="C104" s="107"/>
      <c r="D104" s="10"/>
      <c r="E104" s="101">
        <f>SUM(E102:E103)</f>
        <v>21596.9</v>
      </c>
      <c r="F104" s="101">
        <f>SUM(F102:F103)</f>
        <v>15373.500000000002</v>
      </c>
      <c r="G104" s="49">
        <f>F104/E104*100</f>
        <v>71.18382730854891</v>
      </c>
    </row>
    <row r="105" spans="1:7" s="20" customFormat="1" ht="19.5" customHeight="1">
      <c r="A105" s="117">
        <v>6</v>
      </c>
      <c r="B105" s="115" t="s">
        <v>75</v>
      </c>
      <c r="C105" s="115"/>
      <c r="D105" s="115"/>
      <c r="E105" s="115"/>
      <c r="F105" s="115"/>
      <c r="G105" s="115"/>
    </row>
    <row r="106" spans="1:7" s="20" customFormat="1" ht="22.5">
      <c r="A106" s="118"/>
      <c r="B106" s="88">
        <v>1</v>
      </c>
      <c r="C106" s="13" t="s">
        <v>202</v>
      </c>
      <c r="D106" s="7" t="s">
        <v>20</v>
      </c>
      <c r="E106" s="89">
        <v>11</v>
      </c>
      <c r="F106" s="89">
        <v>11</v>
      </c>
      <c r="G106" s="90">
        <f>F106/E106</f>
        <v>1</v>
      </c>
    </row>
    <row r="107" spans="1:7" s="20" customFormat="1" ht="22.5" customHeight="1">
      <c r="A107" s="118"/>
      <c r="B107" s="88">
        <v>2</v>
      </c>
      <c r="C107" s="13" t="s">
        <v>203</v>
      </c>
      <c r="D107" s="7" t="s">
        <v>20</v>
      </c>
      <c r="E107" s="91">
        <v>20</v>
      </c>
      <c r="F107" s="91">
        <v>20</v>
      </c>
      <c r="G107" s="90">
        <f aca="true" t="shared" si="5" ref="G107:G123">F107/E107</f>
        <v>1</v>
      </c>
    </row>
    <row r="108" spans="1:7" s="20" customFormat="1" ht="27" customHeight="1">
      <c r="A108" s="118"/>
      <c r="B108" s="88">
        <v>3</v>
      </c>
      <c r="C108" s="13" t="s">
        <v>204</v>
      </c>
      <c r="D108" s="7" t="s">
        <v>20</v>
      </c>
      <c r="E108" s="91">
        <v>17.5</v>
      </c>
      <c r="F108" s="91">
        <v>17.5</v>
      </c>
      <c r="G108" s="90">
        <f t="shared" si="5"/>
        <v>1</v>
      </c>
    </row>
    <row r="109" spans="1:7" s="20" customFormat="1" ht="22.5">
      <c r="A109" s="118"/>
      <c r="B109" s="88">
        <v>4</v>
      </c>
      <c r="C109" s="7" t="s">
        <v>205</v>
      </c>
      <c r="D109" s="7" t="s">
        <v>20</v>
      </c>
      <c r="E109" s="89">
        <v>12.25</v>
      </c>
      <c r="F109" s="89">
        <v>12.25</v>
      </c>
      <c r="G109" s="90">
        <f t="shared" si="5"/>
        <v>1</v>
      </c>
    </row>
    <row r="110" spans="1:7" s="20" customFormat="1" ht="22.5">
      <c r="A110" s="118"/>
      <c r="B110" s="88">
        <v>5</v>
      </c>
      <c r="C110" s="7" t="s">
        <v>207</v>
      </c>
      <c r="D110" s="7" t="s">
        <v>20</v>
      </c>
      <c r="E110" s="89">
        <v>2</v>
      </c>
      <c r="F110" s="89">
        <v>2</v>
      </c>
      <c r="G110" s="90">
        <f t="shared" si="5"/>
        <v>1</v>
      </c>
    </row>
    <row r="111" spans="1:7" s="20" customFormat="1" ht="22.5">
      <c r="A111" s="118"/>
      <c r="B111" s="88">
        <v>6</v>
      </c>
      <c r="C111" s="7" t="s">
        <v>206</v>
      </c>
      <c r="D111" s="7" t="s">
        <v>20</v>
      </c>
      <c r="E111" s="89">
        <v>3</v>
      </c>
      <c r="F111" s="89">
        <v>3</v>
      </c>
      <c r="G111" s="90">
        <f t="shared" si="5"/>
        <v>1</v>
      </c>
    </row>
    <row r="112" spans="1:7" s="20" customFormat="1" ht="22.5">
      <c r="A112" s="118"/>
      <c r="B112" s="88">
        <v>7</v>
      </c>
      <c r="C112" s="7" t="s">
        <v>208</v>
      </c>
      <c r="D112" s="7" t="s">
        <v>20</v>
      </c>
      <c r="E112" s="89">
        <v>1.5</v>
      </c>
      <c r="F112" s="89">
        <v>1.5</v>
      </c>
      <c r="G112" s="90">
        <f t="shared" si="5"/>
        <v>1</v>
      </c>
    </row>
    <row r="113" spans="1:7" s="20" customFormat="1" ht="22.5">
      <c r="A113" s="118"/>
      <c r="B113" s="88">
        <v>8</v>
      </c>
      <c r="C113" s="7" t="s">
        <v>209</v>
      </c>
      <c r="D113" s="7" t="s">
        <v>20</v>
      </c>
      <c r="E113" s="89">
        <v>8.2</v>
      </c>
      <c r="F113" s="89">
        <v>8.2</v>
      </c>
      <c r="G113" s="90">
        <f t="shared" si="5"/>
        <v>1</v>
      </c>
    </row>
    <row r="114" spans="1:7" s="20" customFormat="1" ht="22.5">
      <c r="A114" s="118"/>
      <c r="B114" s="88">
        <v>9</v>
      </c>
      <c r="C114" s="7" t="s">
        <v>71</v>
      </c>
      <c r="D114" s="7" t="s">
        <v>20</v>
      </c>
      <c r="E114" s="89">
        <v>21.9</v>
      </c>
      <c r="F114" s="89">
        <v>21.9</v>
      </c>
      <c r="G114" s="90">
        <f>F114/E114</f>
        <v>1</v>
      </c>
    </row>
    <row r="115" spans="1:7" s="20" customFormat="1" ht="33.75">
      <c r="A115" s="118"/>
      <c r="B115" s="88">
        <v>10</v>
      </c>
      <c r="C115" s="7" t="s">
        <v>210</v>
      </c>
      <c r="D115" s="7" t="s">
        <v>20</v>
      </c>
      <c r="E115" s="89">
        <v>2.3</v>
      </c>
      <c r="F115" s="89">
        <v>2.3</v>
      </c>
      <c r="G115" s="29">
        <f t="shared" si="5"/>
        <v>1</v>
      </c>
    </row>
    <row r="116" spans="1:7" s="20" customFormat="1" ht="22.5">
      <c r="A116" s="118"/>
      <c r="B116" s="88">
        <v>11</v>
      </c>
      <c r="C116" s="7" t="s">
        <v>211</v>
      </c>
      <c r="D116" s="7" t="s">
        <v>20</v>
      </c>
      <c r="E116" s="89">
        <v>16.5</v>
      </c>
      <c r="F116" s="89">
        <v>16.5</v>
      </c>
      <c r="G116" s="29">
        <f t="shared" si="5"/>
        <v>1</v>
      </c>
    </row>
    <row r="117" spans="1:7" s="20" customFormat="1" ht="33.75">
      <c r="A117" s="118"/>
      <c r="B117" s="88">
        <v>12</v>
      </c>
      <c r="C117" s="7" t="s">
        <v>212</v>
      </c>
      <c r="D117" s="7" t="s">
        <v>20</v>
      </c>
      <c r="E117" s="89">
        <v>1.5</v>
      </c>
      <c r="F117" s="89">
        <v>1.5</v>
      </c>
      <c r="G117" s="29">
        <f t="shared" si="5"/>
        <v>1</v>
      </c>
    </row>
    <row r="118" spans="1:7" s="20" customFormat="1" ht="22.5">
      <c r="A118" s="118"/>
      <c r="B118" s="92">
        <v>13</v>
      </c>
      <c r="C118" s="7" t="s">
        <v>213</v>
      </c>
      <c r="D118" s="28" t="s">
        <v>20</v>
      </c>
      <c r="E118" s="89">
        <v>1.5</v>
      </c>
      <c r="F118" s="82">
        <v>1.5</v>
      </c>
      <c r="G118" s="29">
        <f t="shared" si="5"/>
        <v>1</v>
      </c>
    </row>
    <row r="119" spans="1:7" s="20" customFormat="1" ht="22.5">
      <c r="A119" s="118"/>
      <c r="B119" s="85">
        <v>14</v>
      </c>
      <c r="C119" s="7" t="s">
        <v>214</v>
      </c>
      <c r="D119" s="28" t="s">
        <v>20</v>
      </c>
      <c r="E119" s="89">
        <v>10.8</v>
      </c>
      <c r="F119" s="82">
        <v>10.8</v>
      </c>
      <c r="G119" s="29">
        <f t="shared" si="5"/>
        <v>1</v>
      </c>
    </row>
    <row r="120" spans="1:7" s="20" customFormat="1" ht="22.5">
      <c r="A120" s="118"/>
      <c r="B120" s="85">
        <v>15</v>
      </c>
      <c r="C120" s="7" t="s">
        <v>215</v>
      </c>
      <c r="D120" s="28" t="s">
        <v>20</v>
      </c>
      <c r="E120" s="89">
        <v>1</v>
      </c>
      <c r="F120" s="82">
        <v>1</v>
      </c>
      <c r="G120" s="29">
        <f t="shared" si="5"/>
        <v>1</v>
      </c>
    </row>
    <row r="121" spans="1:7" s="20" customFormat="1" ht="22.5">
      <c r="A121" s="118"/>
      <c r="B121" s="85">
        <v>16</v>
      </c>
      <c r="C121" s="7" t="s">
        <v>216</v>
      </c>
      <c r="D121" s="28" t="s">
        <v>20</v>
      </c>
      <c r="E121" s="89">
        <v>6.5</v>
      </c>
      <c r="F121" s="82">
        <v>6.5</v>
      </c>
      <c r="G121" s="29">
        <f t="shared" si="5"/>
        <v>1</v>
      </c>
    </row>
    <row r="122" spans="1:7" s="20" customFormat="1" ht="22.5">
      <c r="A122" s="118"/>
      <c r="B122" s="85">
        <v>17</v>
      </c>
      <c r="C122" s="7" t="s">
        <v>217</v>
      </c>
      <c r="D122" s="28" t="s">
        <v>20</v>
      </c>
      <c r="E122" s="89">
        <v>6</v>
      </c>
      <c r="F122" s="82">
        <v>6</v>
      </c>
      <c r="G122" s="29">
        <f t="shared" si="5"/>
        <v>1</v>
      </c>
    </row>
    <row r="123" spans="1:7" s="20" customFormat="1" ht="22.5">
      <c r="A123" s="118"/>
      <c r="B123" s="85">
        <v>18</v>
      </c>
      <c r="C123" s="7" t="s">
        <v>218</v>
      </c>
      <c r="D123" s="28" t="s">
        <v>20</v>
      </c>
      <c r="E123" s="89">
        <v>4.2</v>
      </c>
      <c r="F123" s="82">
        <v>4.2</v>
      </c>
      <c r="G123" s="29">
        <f t="shared" si="5"/>
        <v>1</v>
      </c>
    </row>
    <row r="124" spans="1:7" s="20" customFormat="1" ht="22.5">
      <c r="A124" s="118"/>
      <c r="B124" s="85">
        <v>19</v>
      </c>
      <c r="C124" s="7" t="s">
        <v>219</v>
      </c>
      <c r="D124" s="28" t="s">
        <v>20</v>
      </c>
      <c r="E124" s="89">
        <v>8</v>
      </c>
      <c r="F124" s="82">
        <v>8</v>
      </c>
      <c r="G124" s="29">
        <f aca="true" t="shared" si="6" ref="G124:G131">F124/E124</f>
        <v>1</v>
      </c>
    </row>
    <row r="125" spans="1:7" s="20" customFormat="1" ht="22.5">
      <c r="A125" s="118"/>
      <c r="B125" s="85">
        <v>20</v>
      </c>
      <c r="C125" s="7" t="s">
        <v>220</v>
      </c>
      <c r="D125" s="28" t="s">
        <v>20</v>
      </c>
      <c r="E125" s="89">
        <v>3</v>
      </c>
      <c r="F125" s="82">
        <v>3</v>
      </c>
      <c r="G125" s="29">
        <f t="shared" si="6"/>
        <v>1</v>
      </c>
    </row>
    <row r="126" spans="1:7" s="20" customFormat="1" ht="22.5">
      <c r="A126" s="118"/>
      <c r="B126" s="85">
        <v>21</v>
      </c>
      <c r="C126" s="7" t="s">
        <v>221</v>
      </c>
      <c r="D126" s="28" t="s">
        <v>20</v>
      </c>
      <c r="E126" s="89">
        <v>7</v>
      </c>
      <c r="F126" s="82">
        <v>7</v>
      </c>
      <c r="G126" s="29">
        <f t="shared" si="6"/>
        <v>1</v>
      </c>
    </row>
    <row r="127" spans="1:7" s="20" customFormat="1" ht="45">
      <c r="A127" s="118"/>
      <c r="B127" s="85">
        <v>22</v>
      </c>
      <c r="C127" s="7" t="s">
        <v>222</v>
      </c>
      <c r="D127" s="28" t="s">
        <v>20</v>
      </c>
      <c r="E127" s="89">
        <v>2</v>
      </c>
      <c r="F127" s="82">
        <v>2</v>
      </c>
      <c r="G127" s="29">
        <f t="shared" si="6"/>
        <v>1</v>
      </c>
    </row>
    <row r="128" spans="1:7" s="20" customFormat="1" ht="22.5">
      <c r="A128" s="118"/>
      <c r="B128" s="85">
        <v>23</v>
      </c>
      <c r="C128" s="7" t="s">
        <v>223</v>
      </c>
      <c r="D128" s="28" t="s">
        <v>20</v>
      </c>
      <c r="E128" s="89">
        <v>3</v>
      </c>
      <c r="F128" s="82">
        <v>3</v>
      </c>
      <c r="G128" s="29">
        <f t="shared" si="6"/>
        <v>1</v>
      </c>
    </row>
    <row r="129" spans="1:7" s="20" customFormat="1" ht="22.5">
      <c r="A129" s="118"/>
      <c r="B129" s="85">
        <v>24</v>
      </c>
      <c r="C129" s="7" t="s">
        <v>224</v>
      </c>
      <c r="D129" s="28" t="s">
        <v>20</v>
      </c>
      <c r="E129" s="89">
        <v>2</v>
      </c>
      <c r="F129" s="82">
        <v>2</v>
      </c>
      <c r="G129" s="29">
        <f t="shared" si="6"/>
        <v>1</v>
      </c>
    </row>
    <row r="130" spans="1:7" s="20" customFormat="1" ht="22.5">
      <c r="A130" s="118"/>
      <c r="B130" s="85">
        <v>25</v>
      </c>
      <c r="C130" s="7" t="s">
        <v>234</v>
      </c>
      <c r="D130" s="28" t="s">
        <v>20</v>
      </c>
      <c r="E130" s="89">
        <v>0.372</v>
      </c>
      <c r="F130" s="82">
        <v>0.372</v>
      </c>
      <c r="G130" s="29">
        <f t="shared" si="6"/>
        <v>1</v>
      </c>
    </row>
    <row r="131" spans="1:7" s="20" customFormat="1" ht="22.5">
      <c r="A131" s="118"/>
      <c r="B131" s="85">
        <v>26</v>
      </c>
      <c r="C131" s="7" t="s">
        <v>235</v>
      </c>
      <c r="D131" s="28" t="s">
        <v>20</v>
      </c>
      <c r="E131" s="89">
        <v>1.5</v>
      </c>
      <c r="F131" s="82">
        <v>1.5</v>
      </c>
      <c r="G131" s="29">
        <f t="shared" si="6"/>
        <v>1</v>
      </c>
    </row>
    <row r="132" spans="1:7" s="20" customFormat="1" ht="22.5">
      <c r="A132" s="118"/>
      <c r="B132" s="85">
        <v>27</v>
      </c>
      <c r="C132" s="7" t="s">
        <v>233</v>
      </c>
      <c r="D132" s="28" t="s">
        <v>20</v>
      </c>
      <c r="E132" s="89">
        <v>5.478</v>
      </c>
      <c r="F132" s="82">
        <v>0</v>
      </c>
      <c r="G132" s="29">
        <f>F132/E124</f>
        <v>0</v>
      </c>
    </row>
    <row r="133" spans="1:7" s="20" customFormat="1" ht="22.5">
      <c r="A133" s="75"/>
      <c r="B133" s="86"/>
      <c r="C133" s="30" t="s">
        <v>24</v>
      </c>
      <c r="D133" s="93" t="s">
        <v>20</v>
      </c>
      <c r="E133" s="87">
        <f>SUM(E106:E132)</f>
        <v>180</v>
      </c>
      <c r="F133" s="87">
        <f>SUM(F106:F132)</f>
        <v>174.522</v>
      </c>
      <c r="G133" s="94">
        <f>F133/E133</f>
        <v>0.9695666666666666</v>
      </c>
    </row>
    <row r="134" spans="1:7" s="20" customFormat="1" ht="12.75">
      <c r="A134" s="9"/>
      <c r="B134" s="116" t="s">
        <v>14</v>
      </c>
      <c r="C134" s="116"/>
      <c r="D134" s="10"/>
      <c r="E134" s="15">
        <f>SUM(E133:E133)</f>
        <v>180</v>
      </c>
      <c r="F134" s="15">
        <f>SUM(F133:F133)</f>
        <v>174.522</v>
      </c>
      <c r="G134" s="12">
        <f>F134/E134*100</f>
        <v>96.95666666666666</v>
      </c>
    </row>
    <row r="135" spans="1:7" s="20" customFormat="1" ht="25.5" customHeight="1">
      <c r="A135" s="117">
        <v>7</v>
      </c>
      <c r="B135" s="115" t="s">
        <v>149</v>
      </c>
      <c r="C135" s="115"/>
      <c r="D135" s="115"/>
      <c r="E135" s="115"/>
      <c r="F135" s="115"/>
      <c r="G135" s="115"/>
    </row>
    <row r="136" spans="1:7" s="20" customFormat="1" ht="25.5" customHeight="1">
      <c r="A136" s="118"/>
      <c r="B136" s="85">
        <v>1</v>
      </c>
      <c r="C136" s="7" t="s">
        <v>201</v>
      </c>
      <c r="D136" s="28" t="s">
        <v>20</v>
      </c>
      <c r="E136" s="82">
        <v>5</v>
      </c>
      <c r="F136" s="82">
        <v>5</v>
      </c>
      <c r="G136" s="29">
        <f>F136/E136</f>
        <v>1</v>
      </c>
    </row>
    <row r="137" spans="1:7" s="20" customFormat="1" ht="25.5" customHeight="1">
      <c r="A137" s="118"/>
      <c r="B137" s="85">
        <v>2</v>
      </c>
      <c r="C137" s="7" t="s">
        <v>165</v>
      </c>
      <c r="D137" s="28" t="s">
        <v>20</v>
      </c>
      <c r="E137" s="82">
        <v>14</v>
      </c>
      <c r="F137" s="82">
        <v>6</v>
      </c>
      <c r="G137" s="29">
        <f aca="true" t="shared" si="7" ref="G137:G148">F137/E137</f>
        <v>0.42857142857142855</v>
      </c>
    </row>
    <row r="138" spans="1:7" s="20" customFormat="1" ht="25.5" customHeight="1">
      <c r="A138" s="118"/>
      <c r="B138" s="85">
        <v>3</v>
      </c>
      <c r="C138" s="7" t="s">
        <v>47</v>
      </c>
      <c r="D138" s="28" t="s">
        <v>20</v>
      </c>
      <c r="E138" s="82">
        <v>23</v>
      </c>
      <c r="F138" s="82">
        <v>15</v>
      </c>
      <c r="G138" s="29">
        <f t="shared" si="7"/>
        <v>0.6521739130434783</v>
      </c>
    </row>
    <row r="139" spans="1:7" s="20" customFormat="1" ht="25.5" customHeight="1">
      <c r="A139" s="118"/>
      <c r="B139" s="85">
        <v>4</v>
      </c>
      <c r="C139" s="7" t="s">
        <v>9</v>
      </c>
      <c r="D139" s="28" t="s">
        <v>20</v>
      </c>
      <c r="E139" s="82">
        <v>5</v>
      </c>
      <c r="F139" s="82">
        <v>0</v>
      </c>
      <c r="G139" s="29">
        <f t="shared" si="7"/>
        <v>0</v>
      </c>
    </row>
    <row r="140" spans="1:7" s="20" customFormat="1" ht="25.5" customHeight="1">
      <c r="A140" s="118"/>
      <c r="B140" s="85">
        <v>5</v>
      </c>
      <c r="C140" s="7" t="s">
        <v>236</v>
      </c>
      <c r="D140" s="28" t="s">
        <v>20</v>
      </c>
      <c r="E140" s="82">
        <v>5</v>
      </c>
      <c r="F140" s="82">
        <v>5</v>
      </c>
      <c r="G140" s="29">
        <f t="shared" si="7"/>
        <v>1</v>
      </c>
    </row>
    <row r="141" spans="1:7" s="20" customFormat="1" ht="25.5" customHeight="1">
      <c r="A141" s="118"/>
      <c r="B141" s="85">
        <v>6</v>
      </c>
      <c r="C141" s="7" t="s">
        <v>45</v>
      </c>
      <c r="D141" s="28" t="s">
        <v>20</v>
      </c>
      <c r="E141" s="82">
        <v>4</v>
      </c>
      <c r="F141" s="82">
        <v>4</v>
      </c>
      <c r="G141" s="29">
        <f t="shared" si="7"/>
        <v>1</v>
      </c>
    </row>
    <row r="142" spans="1:7" s="20" customFormat="1" ht="25.5" customHeight="1">
      <c r="A142" s="118"/>
      <c r="B142" s="85">
        <v>7</v>
      </c>
      <c r="C142" s="7" t="s">
        <v>10</v>
      </c>
      <c r="D142" s="28" t="s">
        <v>20</v>
      </c>
      <c r="E142" s="82">
        <v>13</v>
      </c>
      <c r="F142" s="82">
        <v>13</v>
      </c>
      <c r="G142" s="29">
        <f t="shared" si="7"/>
        <v>1</v>
      </c>
    </row>
    <row r="143" spans="1:7" s="20" customFormat="1" ht="25.5" customHeight="1">
      <c r="A143" s="118"/>
      <c r="B143" s="85">
        <v>8</v>
      </c>
      <c r="C143" s="7" t="s">
        <v>48</v>
      </c>
      <c r="D143" s="28" t="s">
        <v>20</v>
      </c>
      <c r="E143" s="82">
        <v>10</v>
      </c>
      <c r="F143" s="82">
        <v>10</v>
      </c>
      <c r="G143" s="29">
        <f t="shared" si="7"/>
        <v>1</v>
      </c>
    </row>
    <row r="144" spans="1:7" s="20" customFormat="1" ht="25.5" customHeight="1">
      <c r="A144" s="118"/>
      <c r="B144" s="85">
        <v>9</v>
      </c>
      <c r="C144" s="7" t="s">
        <v>11</v>
      </c>
      <c r="D144" s="28" t="s">
        <v>20</v>
      </c>
      <c r="E144" s="82">
        <v>5</v>
      </c>
      <c r="F144" s="82">
        <v>5</v>
      </c>
      <c r="G144" s="29">
        <f t="shared" si="7"/>
        <v>1</v>
      </c>
    </row>
    <row r="145" spans="1:7" s="20" customFormat="1" ht="25.5" customHeight="1">
      <c r="A145" s="118"/>
      <c r="B145" s="85">
        <v>10</v>
      </c>
      <c r="C145" s="7" t="s">
        <v>12</v>
      </c>
      <c r="D145" s="28" t="s">
        <v>20</v>
      </c>
      <c r="E145" s="82">
        <v>10</v>
      </c>
      <c r="F145" s="82">
        <v>0</v>
      </c>
      <c r="G145" s="29">
        <f t="shared" si="7"/>
        <v>0</v>
      </c>
    </row>
    <row r="146" spans="1:7" s="20" customFormat="1" ht="33.75">
      <c r="A146" s="118"/>
      <c r="B146" s="85">
        <v>11</v>
      </c>
      <c r="C146" s="7" t="s">
        <v>46</v>
      </c>
      <c r="D146" s="28" t="s">
        <v>20</v>
      </c>
      <c r="E146" s="82">
        <v>4</v>
      </c>
      <c r="F146" s="82">
        <v>4</v>
      </c>
      <c r="G146" s="29">
        <f t="shared" si="7"/>
        <v>1</v>
      </c>
    </row>
    <row r="147" spans="1:7" s="20" customFormat="1" ht="22.5">
      <c r="A147" s="118"/>
      <c r="B147" s="85">
        <v>12</v>
      </c>
      <c r="C147" s="7" t="s">
        <v>166</v>
      </c>
      <c r="D147" s="28" t="s">
        <v>20</v>
      </c>
      <c r="E147" s="82">
        <v>42</v>
      </c>
      <c r="F147" s="82">
        <v>11.68</v>
      </c>
      <c r="G147" s="29">
        <f t="shared" si="7"/>
        <v>0.27809523809523806</v>
      </c>
    </row>
    <row r="148" spans="1:7" s="20" customFormat="1" ht="22.5">
      <c r="A148" s="118"/>
      <c r="B148" s="86"/>
      <c r="C148" s="67" t="s">
        <v>24</v>
      </c>
      <c r="D148" s="59" t="s">
        <v>20</v>
      </c>
      <c r="E148" s="87">
        <f>SUM(E136:E147)</f>
        <v>140</v>
      </c>
      <c r="F148" s="87">
        <f>SUM(F136:F147)</f>
        <v>78.68</v>
      </c>
      <c r="G148" s="83">
        <f t="shared" si="7"/>
        <v>0.562</v>
      </c>
    </row>
    <row r="149" spans="1:7" s="20" customFormat="1" ht="12.75">
      <c r="A149" s="9"/>
      <c r="B149" s="116" t="s">
        <v>14</v>
      </c>
      <c r="C149" s="116"/>
      <c r="D149" s="10"/>
      <c r="E149" s="15">
        <f>SUM(E148)</f>
        <v>140</v>
      </c>
      <c r="F149" s="15">
        <f>SUM(F148)</f>
        <v>78.68</v>
      </c>
      <c r="G149" s="12">
        <f>F149/E149*100</f>
        <v>56.2</v>
      </c>
    </row>
    <row r="150" spans="1:7" s="20" customFormat="1" ht="15.75" customHeight="1">
      <c r="A150" s="117">
        <v>8</v>
      </c>
      <c r="B150" s="115" t="s">
        <v>147</v>
      </c>
      <c r="C150" s="115"/>
      <c r="D150" s="115"/>
      <c r="E150" s="115"/>
      <c r="F150" s="115"/>
      <c r="G150" s="115"/>
    </row>
    <row r="151" spans="1:7" s="20" customFormat="1" ht="25.5">
      <c r="A151" s="118"/>
      <c r="B151" s="8"/>
      <c r="C151" s="4" t="s">
        <v>198</v>
      </c>
      <c r="D151" s="31" t="s">
        <v>20</v>
      </c>
      <c r="E151" s="82">
        <v>10</v>
      </c>
      <c r="F151" s="82">
        <v>0</v>
      </c>
      <c r="G151" s="29">
        <f>F151/E151</f>
        <v>0</v>
      </c>
    </row>
    <row r="152" spans="1:7" s="20" customFormat="1" ht="38.25">
      <c r="A152" s="118"/>
      <c r="B152" s="8"/>
      <c r="C152" s="4" t="s">
        <v>60</v>
      </c>
      <c r="E152" s="8"/>
      <c r="F152" s="8"/>
      <c r="G152" s="29"/>
    </row>
    <row r="153" spans="1:7" s="20" customFormat="1" ht="22.5">
      <c r="A153" s="118"/>
      <c r="B153" s="8"/>
      <c r="C153" s="4" t="s">
        <v>199</v>
      </c>
      <c r="D153" s="28" t="s">
        <v>20</v>
      </c>
      <c r="E153" s="8">
        <v>20</v>
      </c>
      <c r="F153" s="8">
        <v>0</v>
      </c>
      <c r="G153" s="29">
        <f>F153/E153</f>
        <v>0</v>
      </c>
    </row>
    <row r="154" spans="1:7" s="20" customFormat="1" ht="38.25">
      <c r="A154" s="118"/>
      <c r="B154" s="8"/>
      <c r="C154" s="4" t="s">
        <v>61</v>
      </c>
      <c r="D154" s="28"/>
      <c r="E154" s="8"/>
      <c r="F154" s="8"/>
      <c r="G154" s="29" t="e">
        <f>F154/E154</f>
        <v>#DIV/0!</v>
      </c>
    </row>
    <row r="155" spans="1:7" s="20" customFormat="1" ht="22.5">
      <c r="A155" s="118"/>
      <c r="B155" s="8"/>
      <c r="C155" s="4" t="s">
        <v>148</v>
      </c>
      <c r="D155" s="28" t="s">
        <v>20</v>
      </c>
      <c r="E155" s="8">
        <v>10</v>
      </c>
      <c r="F155" s="8">
        <v>10</v>
      </c>
      <c r="G155" s="29"/>
    </row>
    <row r="156" spans="1:7" s="20" customFormat="1" ht="22.5">
      <c r="A156" s="118"/>
      <c r="B156" s="8"/>
      <c r="C156" s="4" t="s">
        <v>200</v>
      </c>
      <c r="D156" s="28" t="s">
        <v>20</v>
      </c>
      <c r="E156" s="8">
        <v>5</v>
      </c>
      <c r="F156" s="8">
        <v>5</v>
      </c>
      <c r="G156" s="29">
        <f>F156/E156</f>
        <v>1</v>
      </c>
    </row>
    <row r="157" spans="1:8" s="20" customFormat="1" ht="38.25">
      <c r="A157" s="118"/>
      <c r="B157" s="8"/>
      <c r="C157" s="4" t="s">
        <v>197</v>
      </c>
      <c r="D157" s="28" t="s">
        <v>19</v>
      </c>
      <c r="E157" s="8">
        <v>860.1</v>
      </c>
      <c r="F157" s="8">
        <v>666.1</v>
      </c>
      <c r="G157" s="29">
        <f>F157/E157</f>
        <v>0.7744448319962796</v>
      </c>
      <c r="H157" s="104" t="s">
        <v>238</v>
      </c>
    </row>
    <row r="158" spans="1:7" s="20" customFormat="1" ht="22.5">
      <c r="A158" s="118"/>
      <c r="B158" s="55"/>
      <c r="C158" s="39" t="s">
        <v>24</v>
      </c>
      <c r="D158" s="32" t="s">
        <v>19</v>
      </c>
      <c r="E158" s="55">
        <f>E157</f>
        <v>860.1</v>
      </c>
      <c r="F158" s="55">
        <f>F157</f>
        <v>666.1</v>
      </c>
      <c r="G158" s="83">
        <f>F158/E158</f>
        <v>0.7744448319962796</v>
      </c>
    </row>
    <row r="159" spans="1:7" s="20" customFormat="1" ht="21.75" customHeight="1">
      <c r="A159" s="119"/>
      <c r="B159" s="55"/>
      <c r="C159" s="33"/>
      <c r="D159" s="59" t="s">
        <v>20</v>
      </c>
      <c r="E159" s="84">
        <f>SUM(E151:E156)</f>
        <v>45</v>
      </c>
      <c r="F159" s="84">
        <f>SUM(F151:F156)</f>
        <v>15</v>
      </c>
      <c r="G159" s="83">
        <f>F159/E159</f>
        <v>0.3333333333333333</v>
      </c>
    </row>
    <row r="160" spans="1:7" s="20" customFormat="1" ht="12.75">
      <c r="A160" s="9"/>
      <c r="B160" s="116" t="s">
        <v>14</v>
      </c>
      <c r="C160" s="116"/>
      <c r="D160" s="10"/>
      <c r="E160" s="10">
        <f>SUM(E158:E159)</f>
        <v>905.1</v>
      </c>
      <c r="F160" s="10">
        <f>SUM(F158:F159)</f>
        <v>681.1</v>
      </c>
      <c r="G160" s="12">
        <f>F160/E160*100</f>
        <v>75.25135344160866</v>
      </c>
    </row>
    <row r="161" spans="1:7" s="20" customFormat="1" ht="18.75" customHeight="1">
      <c r="A161" s="117">
        <v>9</v>
      </c>
      <c r="B161" s="115" t="s">
        <v>82</v>
      </c>
      <c r="C161" s="115"/>
      <c r="D161" s="115"/>
      <c r="E161" s="115"/>
      <c r="F161" s="115"/>
      <c r="G161" s="115"/>
    </row>
    <row r="162" spans="1:7" s="20" customFormat="1" ht="36" customHeight="1">
      <c r="A162" s="118"/>
      <c r="B162" s="8">
        <v>1</v>
      </c>
      <c r="C162" s="4" t="s">
        <v>76</v>
      </c>
      <c r="D162" s="28" t="s">
        <v>20</v>
      </c>
      <c r="E162" s="8">
        <v>1163.8</v>
      </c>
      <c r="F162" s="8">
        <v>994.4</v>
      </c>
      <c r="G162" s="29">
        <f aca="true" t="shared" si="8" ref="G162:G167">F162/E162</f>
        <v>0.8544423440453687</v>
      </c>
    </row>
    <row r="163" spans="1:7" s="20" customFormat="1" ht="50.25" customHeight="1">
      <c r="A163" s="118"/>
      <c r="B163" s="8">
        <v>2</v>
      </c>
      <c r="C163" s="4" t="s">
        <v>77</v>
      </c>
      <c r="D163" s="28" t="s">
        <v>20</v>
      </c>
      <c r="E163" s="8">
        <v>5</v>
      </c>
      <c r="F163" s="8">
        <v>0</v>
      </c>
      <c r="G163" s="29">
        <f t="shared" si="8"/>
        <v>0</v>
      </c>
    </row>
    <row r="164" spans="1:7" s="20" customFormat="1" ht="38.25" customHeight="1">
      <c r="A164" s="118"/>
      <c r="B164" s="8">
        <v>3</v>
      </c>
      <c r="C164" s="4" t="s">
        <v>78</v>
      </c>
      <c r="D164" s="28" t="s">
        <v>20</v>
      </c>
      <c r="E164" s="8">
        <v>5</v>
      </c>
      <c r="F164" s="8">
        <v>0</v>
      </c>
      <c r="G164" s="29"/>
    </row>
    <row r="165" spans="1:7" s="20" customFormat="1" ht="29.25" customHeight="1">
      <c r="A165" s="118"/>
      <c r="B165" s="8">
        <v>4</v>
      </c>
      <c r="C165" s="4" t="s">
        <v>79</v>
      </c>
      <c r="D165" s="28" t="s">
        <v>20</v>
      </c>
      <c r="E165" s="8">
        <v>1184</v>
      </c>
      <c r="F165" s="8">
        <v>574</v>
      </c>
      <c r="G165" s="29">
        <f t="shared" si="8"/>
        <v>0.4847972972972973</v>
      </c>
    </row>
    <row r="166" spans="1:7" s="20" customFormat="1" ht="29.25" customHeight="1">
      <c r="A166" s="118"/>
      <c r="B166" s="8">
        <v>5</v>
      </c>
      <c r="C166" s="4" t="s">
        <v>80</v>
      </c>
      <c r="D166" s="28" t="s">
        <v>20</v>
      </c>
      <c r="E166" s="8">
        <v>52.4</v>
      </c>
      <c r="F166" s="8">
        <v>0</v>
      </c>
      <c r="G166" s="29">
        <f t="shared" si="8"/>
        <v>0</v>
      </c>
    </row>
    <row r="167" spans="1:7" s="20" customFormat="1" ht="38.25" customHeight="1">
      <c r="A167" s="118"/>
      <c r="B167" s="8">
        <v>6</v>
      </c>
      <c r="C167" s="4" t="s">
        <v>81</v>
      </c>
      <c r="D167" s="28" t="s">
        <v>20</v>
      </c>
      <c r="E167" s="8">
        <v>187</v>
      </c>
      <c r="F167" s="8"/>
      <c r="G167" s="29">
        <f t="shared" si="8"/>
        <v>0</v>
      </c>
    </row>
    <row r="168" spans="1:7" s="20" customFormat="1" ht="12.75">
      <c r="A168" s="9"/>
      <c r="B168" s="116" t="s">
        <v>14</v>
      </c>
      <c r="C168" s="116"/>
      <c r="D168" s="10"/>
      <c r="E168" s="15">
        <f>SUM(E162:E167)</f>
        <v>2597.2000000000003</v>
      </c>
      <c r="F168" s="15">
        <f>SUM(F162:F167)</f>
        <v>1568.4</v>
      </c>
      <c r="G168" s="15">
        <f>F168/E168*100</f>
        <v>60.38811027260126</v>
      </c>
    </row>
    <row r="169" spans="1:8" s="20" customFormat="1" ht="41.25" customHeight="1">
      <c r="A169" s="117">
        <v>10</v>
      </c>
      <c r="B169" s="115" t="s">
        <v>167</v>
      </c>
      <c r="C169" s="115"/>
      <c r="D169" s="115"/>
      <c r="E169" s="115"/>
      <c r="F169" s="115"/>
      <c r="G169" s="115"/>
      <c r="H169" s="104" t="s">
        <v>238</v>
      </c>
    </row>
    <row r="170" spans="1:7" s="20" customFormat="1" ht="25.5" customHeight="1">
      <c r="A170" s="118"/>
      <c r="B170" s="68">
        <v>1</v>
      </c>
      <c r="C170" s="7" t="s">
        <v>34</v>
      </c>
      <c r="D170" s="23" t="s">
        <v>19</v>
      </c>
      <c r="E170" s="8">
        <v>7358.44</v>
      </c>
      <c r="F170" s="8">
        <v>0</v>
      </c>
      <c r="G170" s="29">
        <f>F170/E170</f>
        <v>0</v>
      </c>
    </row>
    <row r="171" spans="1:7" s="20" customFormat="1" ht="24" customHeight="1">
      <c r="A171" s="118"/>
      <c r="B171" s="69"/>
      <c r="C171" s="7"/>
      <c r="D171" s="28" t="s">
        <v>20</v>
      </c>
      <c r="E171" s="70">
        <v>2.231</v>
      </c>
      <c r="F171" s="70">
        <v>0</v>
      </c>
      <c r="G171" s="29">
        <f>F171/E171</f>
        <v>0</v>
      </c>
    </row>
    <row r="172" spans="1:7" s="20" customFormat="1" ht="22.5" customHeight="1">
      <c r="A172" s="118"/>
      <c r="B172" s="8"/>
      <c r="C172" s="7"/>
      <c r="D172" s="71" t="s">
        <v>36</v>
      </c>
      <c r="E172" s="70">
        <v>30025.226</v>
      </c>
      <c r="F172" s="70">
        <v>0</v>
      </c>
      <c r="G172" s="29">
        <f>F172/E172</f>
        <v>0</v>
      </c>
    </row>
    <row r="173" spans="1:7" s="20" customFormat="1" ht="12.75" customHeight="1">
      <c r="A173" s="9"/>
      <c r="B173" s="116" t="s">
        <v>14</v>
      </c>
      <c r="C173" s="116"/>
      <c r="D173" s="10"/>
      <c r="E173" s="10">
        <f>SUM(E170:E172)</f>
        <v>37385.897</v>
      </c>
      <c r="F173" s="10">
        <f>SUM(F170:F172)</f>
        <v>0</v>
      </c>
      <c r="G173" s="12">
        <f>F173/E173*100</f>
        <v>0</v>
      </c>
    </row>
    <row r="174" spans="1:7" s="20" customFormat="1" ht="18" customHeight="1">
      <c r="A174" s="117">
        <v>11</v>
      </c>
      <c r="B174" s="115" t="s">
        <v>171</v>
      </c>
      <c r="C174" s="115"/>
      <c r="D174" s="115"/>
      <c r="E174" s="115"/>
      <c r="F174" s="115"/>
      <c r="G174" s="115"/>
    </row>
    <row r="175" spans="1:7" s="20" customFormat="1" ht="38.25">
      <c r="A175" s="118"/>
      <c r="B175" s="8"/>
      <c r="C175" s="4" t="s">
        <v>67</v>
      </c>
      <c r="D175" s="23"/>
      <c r="E175" s="8"/>
      <c r="F175" s="8"/>
      <c r="G175" s="36"/>
    </row>
    <row r="176" spans="1:7" s="20" customFormat="1" ht="25.5">
      <c r="A176" s="118"/>
      <c r="B176" s="8">
        <v>1</v>
      </c>
      <c r="C176" s="4" t="s">
        <v>239</v>
      </c>
      <c r="D176" s="73" t="s">
        <v>20</v>
      </c>
      <c r="E176" s="80">
        <v>190.8</v>
      </c>
      <c r="F176" s="8">
        <v>190.8</v>
      </c>
      <c r="G176" s="36">
        <f>F176/E176</f>
        <v>1</v>
      </c>
    </row>
    <row r="177" spans="1:7" s="20" customFormat="1" ht="25.5">
      <c r="A177" s="118"/>
      <c r="B177" s="8">
        <v>2</v>
      </c>
      <c r="C177" s="4" t="s">
        <v>170</v>
      </c>
      <c r="D177" s="73" t="s">
        <v>20</v>
      </c>
      <c r="E177" s="80">
        <v>150</v>
      </c>
      <c r="F177" s="8">
        <v>150</v>
      </c>
      <c r="G177" s="36">
        <f>F177/E177</f>
        <v>1</v>
      </c>
    </row>
    <row r="178" spans="1:7" s="20" customFormat="1" ht="22.5" customHeight="1">
      <c r="A178" s="118"/>
      <c r="B178" s="55"/>
      <c r="C178" s="33" t="s">
        <v>24</v>
      </c>
      <c r="D178" s="25" t="s">
        <v>20</v>
      </c>
      <c r="E178" s="80">
        <f>SUM(E176:E177)</f>
        <v>340.8</v>
      </c>
      <c r="F178" s="80">
        <f>SUM(F176:F177)</f>
        <v>340.8</v>
      </c>
      <c r="G178" s="38">
        <f>F178/E178</f>
        <v>1</v>
      </c>
    </row>
    <row r="179" spans="1:7" s="20" customFormat="1" ht="12.75">
      <c r="A179" s="118"/>
      <c r="B179" s="55"/>
      <c r="C179" s="33"/>
      <c r="D179" s="59"/>
      <c r="E179" s="80"/>
      <c r="F179" s="55"/>
      <c r="G179" s="38"/>
    </row>
    <row r="180" spans="1:7" s="20" customFormat="1" ht="12.75">
      <c r="A180" s="9"/>
      <c r="B180" s="116" t="s">
        <v>14</v>
      </c>
      <c r="C180" s="116"/>
      <c r="D180" s="10"/>
      <c r="E180" s="81">
        <f>SUM(E178:E179)</f>
        <v>340.8</v>
      </c>
      <c r="F180" s="10">
        <f>SUM(F178:F179)</f>
        <v>340.8</v>
      </c>
      <c r="G180" s="12">
        <f>F180/E180*100</f>
        <v>100</v>
      </c>
    </row>
    <row r="181" spans="1:7" s="20" customFormat="1" ht="30" customHeight="1">
      <c r="A181" s="117">
        <v>12</v>
      </c>
      <c r="B181" s="115" t="s">
        <v>16</v>
      </c>
      <c r="C181" s="115"/>
      <c r="D181" s="115"/>
      <c r="E181" s="115"/>
      <c r="F181" s="115"/>
      <c r="G181" s="115"/>
    </row>
    <row r="182" spans="1:7" s="20" customFormat="1" ht="27.75" customHeight="1">
      <c r="A182" s="118"/>
      <c r="B182" s="11">
        <v>1</v>
      </c>
      <c r="C182" s="7" t="s">
        <v>38</v>
      </c>
      <c r="D182" s="23" t="s">
        <v>19</v>
      </c>
      <c r="E182" s="11">
        <v>1439.6</v>
      </c>
      <c r="F182" s="11">
        <v>989.4</v>
      </c>
      <c r="G182" s="36">
        <f aca="true" t="shared" si="9" ref="G182:G187">F182/E182</f>
        <v>0.6872742428452349</v>
      </c>
    </row>
    <row r="183" spans="1:7" s="20" customFormat="1" ht="27.75" customHeight="1">
      <c r="A183" s="118"/>
      <c r="B183" s="11">
        <v>2</v>
      </c>
      <c r="C183" s="7" t="s">
        <v>39</v>
      </c>
      <c r="D183" s="23" t="s">
        <v>19</v>
      </c>
      <c r="E183" s="11">
        <v>33.5</v>
      </c>
      <c r="F183" s="11">
        <v>13.3</v>
      </c>
      <c r="G183" s="36">
        <f t="shared" si="9"/>
        <v>0.3970149253731344</v>
      </c>
    </row>
    <row r="184" spans="1:7" s="20" customFormat="1" ht="50.25" customHeight="1">
      <c r="A184" s="118"/>
      <c r="B184" s="11">
        <v>3</v>
      </c>
      <c r="C184" s="7" t="s">
        <v>40</v>
      </c>
      <c r="D184" s="23" t="s">
        <v>19</v>
      </c>
      <c r="E184" s="11">
        <v>28144.7</v>
      </c>
      <c r="F184" s="11">
        <v>5529.6</v>
      </c>
      <c r="G184" s="36">
        <f t="shared" si="9"/>
        <v>0.1964703834114416</v>
      </c>
    </row>
    <row r="185" spans="1:7" s="20" customFormat="1" ht="27.75" customHeight="1">
      <c r="A185" s="118"/>
      <c r="B185" s="11">
        <v>4</v>
      </c>
      <c r="C185" s="7" t="s">
        <v>41</v>
      </c>
      <c r="D185" s="23" t="s">
        <v>19</v>
      </c>
      <c r="E185" s="11">
        <v>6535</v>
      </c>
      <c r="F185" s="11">
        <v>5249</v>
      </c>
      <c r="G185" s="36">
        <f t="shared" si="9"/>
        <v>0.8032134659525632</v>
      </c>
    </row>
    <row r="186" spans="1:7" s="20" customFormat="1" ht="27" customHeight="1">
      <c r="A186" s="118"/>
      <c r="B186" s="11">
        <v>5</v>
      </c>
      <c r="C186" s="7" t="s">
        <v>42</v>
      </c>
      <c r="D186" s="23" t="s">
        <v>19</v>
      </c>
      <c r="E186" s="11">
        <v>911</v>
      </c>
      <c r="F186" s="11">
        <v>649</v>
      </c>
      <c r="G186" s="36">
        <f t="shared" si="9"/>
        <v>0.712403951701427</v>
      </c>
    </row>
    <row r="187" spans="1:7" s="20" customFormat="1" ht="22.5">
      <c r="A187" s="119"/>
      <c r="B187" s="37"/>
      <c r="C187" s="39" t="s">
        <v>24</v>
      </c>
      <c r="D187" s="25" t="s">
        <v>19</v>
      </c>
      <c r="E187" s="37">
        <f>SUM(E182:E186)</f>
        <v>37063.8</v>
      </c>
      <c r="F187" s="37">
        <f>SUM(F182:F186)</f>
        <v>12430.3</v>
      </c>
      <c r="G187" s="38">
        <f t="shared" si="9"/>
        <v>0.3353757574776466</v>
      </c>
    </row>
    <row r="188" spans="1:7" s="20" customFormat="1" ht="12.75">
      <c r="A188" s="9"/>
      <c r="B188" s="116" t="s">
        <v>14</v>
      </c>
      <c r="C188" s="116"/>
      <c r="D188" s="10"/>
      <c r="E188" s="10">
        <f>SUM(E187)</f>
        <v>37063.8</v>
      </c>
      <c r="F188" s="10">
        <f>SUM(F187)</f>
        <v>12430.3</v>
      </c>
      <c r="G188" s="12">
        <f>F188/E188*100</f>
        <v>33.537575747764656</v>
      </c>
    </row>
    <row r="189" spans="1:7" s="20" customFormat="1" ht="15" customHeight="1">
      <c r="A189" s="117">
        <v>13</v>
      </c>
      <c r="B189" s="115" t="s">
        <v>168</v>
      </c>
      <c r="C189" s="115"/>
      <c r="D189" s="115"/>
      <c r="E189" s="115"/>
      <c r="F189" s="115"/>
      <c r="G189" s="115"/>
    </row>
    <row r="190" spans="1:7" s="20" customFormat="1" ht="37.5" customHeight="1">
      <c r="A190" s="118"/>
      <c r="B190" s="11"/>
      <c r="C190" s="7" t="s">
        <v>62</v>
      </c>
      <c r="D190" s="23"/>
      <c r="E190" s="76">
        <f>SUM(E191:E203)</f>
        <v>99182.39359</v>
      </c>
      <c r="F190" s="72">
        <f>SUM(F191:F203)</f>
        <v>86981.94959</v>
      </c>
      <c r="G190" s="36">
        <f aca="true" t="shared" si="10" ref="G190:G207">F190/E190</f>
        <v>0.8769898208906495</v>
      </c>
    </row>
    <row r="191" spans="1:7" s="20" customFormat="1" ht="37.5" customHeight="1">
      <c r="A191" s="118"/>
      <c r="B191" s="11">
        <v>1</v>
      </c>
      <c r="C191" s="7" t="s">
        <v>63</v>
      </c>
      <c r="D191" s="23" t="s">
        <v>19</v>
      </c>
      <c r="E191" s="76">
        <v>23429.895</v>
      </c>
      <c r="F191" s="72">
        <v>17563.637</v>
      </c>
      <c r="G191" s="36">
        <f t="shared" si="10"/>
        <v>0.7496250836804859</v>
      </c>
    </row>
    <row r="192" spans="1:7" s="20" customFormat="1" ht="23.25" customHeight="1">
      <c r="A192" s="118"/>
      <c r="B192" s="11"/>
      <c r="C192" s="7"/>
      <c r="D192" s="23" t="s">
        <v>20</v>
      </c>
      <c r="E192" s="76">
        <v>1233.346</v>
      </c>
      <c r="F192" s="72">
        <v>1209</v>
      </c>
      <c r="G192" s="36">
        <f t="shared" si="10"/>
        <v>0.980260202733053</v>
      </c>
    </row>
    <row r="193" spans="1:7" s="20" customFormat="1" ht="23.25" customHeight="1">
      <c r="A193" s="118"/>
      <c r="B193" s="11">
        <v>2</v>
      </c>
      <c r="C193" s="7" t="s">
        <v>64</v>
      </c>
      <c r="D193" s="23" t="s">
        <v>19</v>
      </c>
      <c r="E193" s="76">
        <v>149.105</v>
      </c>
      <c r="F193" s="72">
        <v>149.105</v>
      </c>
      <c r="G193" s="36">
        <f t="shared" si="10"/>
        <v>1</v>
      </c>
    </row>
    <row r="194" spans="1:7" s="20" customFormat="1" ht="23.25" customHeight="1">
      <c r="A194" s="118"/>
      <c r="B194" s="11"/>
      <c r="C194" s="7"/>
      <c r="D194" s="23" t="s">
        <v>20</v>
      </c>
      <c r="E194" s="76">
        <v>7.84859</v>
      </c>
      <c r="F194" s="72">
        <v>7.84859</v>
      </c>
      <c r="G194" s="36">
        <f t="shared" si="10"/>
        <v>1</v>
      </c>
    </row>
    <row r="195" spans="1:7" s="20" customFormat="1" ht="23.25" customHeight="1">
      <c r="A195" s="118"/>
      <c r="B195" s="11">
        <v>3</v>
      </c>
      <c r="C195" s="7" t="s">
        <v>177</v>
      </c>
      <c r="D195" s="23" t="s">
        <v>19</v>
      </c>
      <c r="E195" s="76">
        <v>64278</v>
      </c>
      <c r="F195" s="72">
        <v>64278</v>
      </c>
      <c r="G195" s="36">
        <f t="shared" si="10"/>
        <v>1</v>
      </c>
    </row>
    <row r="196" spans="1:7" s="20" customFormat="1" ht="23.25" customHeight="1">
      <c r="A196" s="118"/>
      <c r="B196" s="11"/>
      <c r="C196" s="7"/>
      <c r="D196" s="23" t="s">
        <v>20</v>
      </c>
      <c r="E196" s="76">
        <v>3562.99</v>
      </c>
      <c r="F196" s="72">
        <v>3384</v>
      </c>
      <c r="G196" s="36">
        <f t="shared" si="10"/>
        <v>0.9497641026216745</v>
      </c>
    </row>
    <row r="197" spans="1:7" s="20" customFormat="1" ht="23.25" customHeight="1">
      <c r="A197" s="118"/>
      <c r="B197" s="11">
        <v>4</v>
      </c>
      <c r="C197" s="7" t="s">
        <v>178</v>
      </c>
      <c r="D197" s="23" t="s">
        <v>20</v>
      </c>
      <c r="E197" s="76">
        <v>20</v>
      </c>
      <c r="F197" s="72">
        <v>2</v>
      </c>
      <c r="G197" s="36">
        <f t="shared" si="10"/>
        <v>0.1</v>
      </c>
    </row>
    <row r="198" spans="1:7" s="20" customFormat="1" ht="23.25" customHeight="1">
      <c r="A198" s="118"/>
      <c r="B198" s="11">
        <v>5</v>
      </c>
      <c r="C198" s="7" t="s">
        <v>169</v>
      </c>
      <c r="D198" s="23" t="s">
        <v>20</v>
      </c>
      <c r="E198" s="76">
        <v>204.359</v>
      </c>
      <c r="F198" s="72">
        <v>204.359</v>
      </c>
      <c r="G198" s="36">
        <f t="shared" si="10"/>
        <v>1</v>
      </c>
    </row>
    <row r="199" spans="1:7" s="20" customFormat="1" ht="24" customHeight="1">
      <c r="A199" s="118"/>
      <c r="B199" s="11">
        <v>6</v>
      </c>
      <c r="C199" s="7" t="s">
        <v>179</v>
      </c>
      <c r="D199" s="23" t="s">
        <v>20</v>
      </c>
      <c r="E199" s="76">
        <v>184</v>
      </c>
      <c r="F199" s="72">
        <v>184</v>
      </c>
      <c r="G199" s="36">
        <f t="shared" si="10"/>
        <v>1</v>
      </c>
    </row>
    <row r="200" spans="1:7" s="20" customFormat="1" ht="24" customHeight="1">
      <c r="A200" s="118"/>
      <c r="B200" s="11">
        <v>7</v>
      </c>
      <c r="C200" s="7" t="s">
        <v>180</v>
      </c>
      <c r="D200" s="23" t="s">
        <v>19</v>
      </c>
      <c r="E200" s="76">
        <v>4750</v>
      </c>
      <c r="F200" s="72">
        <v>0</v>
      </c>
      <c r="G200" s="36">
        <f t="shared" si="10"/>
        <v>0</v>
      </c>
    </row>
    <row r="201" spans="1:7" s="20" customFormat="1" ht="24" customHeight="1">
      <c r="A201" s="118"/>
      <c r="B201" s="44"/>
      <c r="C201" s="44"/>
      <c r="D201" s="23" t="s">
        <v>20</v>
      </c>
      <c r="E201" s="76">
        <v>253.86</v>
      </c>
      <c r="F201" s="72">
        <v>0</v>
      </c>
      <c r="G201" s="36">
        <f t="shared" si="10"/>
        <v>0</v>
      </c>
    </row>
    <row r="202" spans="1:7" s="20" customFormat="1" ht="24" customHeight="1">
      <c r="A202" s="118"/>
      <c r="B202" s="11">
        <v>8</v>
      </c>
      <c r="C202" s="7" t="s">
        <v>181</v>
      </c>
      <c r="D202" s="23" t="s">
        <v>20</v>
      </c>
      <c r="E202" s="76">
        <v>300</v>
      </c>
      <c r="F202" s="72">
        <v>0</v>
      </c>
      <c r="G202" s="36">
        <f t="shared" si="10"/>
        <v>0</v>
      </c>
    </row>
    <row r="203" spans="1:7" s="20" customFormat="1" ht="24" customHeight="1">
      <c r="A203" s="118"/>
      <c r="B203" s="11">
        <v>9</v>
      </c>
      <c r="C203" s="7" t="s">
        <v>182</v>
      </c>
      <c r="D203" s="23" t="s">
        <v>20</v>
      </c>
      <c r="E203" s="76">
        <v>808.99</v>
      </c>
      <c r="F203" s="72">
        <v>0</v>
      </c>
      <c r="G203" s="36">
        <f t="shared" si="10"/>
        <v>0</v>
      </c>
    </row>
    <row r="204" spans="1:7" s="20" customFormat="1" ht="24" customHeight="1">
      <c r="A204" s="118"/>
      <c r="B204" s="11"/>
      <c r="C204" s="7" t="s">
        <v>65</v>
      </c>
      <c r="D204" s="23" t="s">
        <v>20</v>
      </c>
      <c r="E204" s="76">
        <v>316.666</v>
      </c>
      <c r="F204" s="72">
        <v>0</v>
      </c>
      <c r="G204" s="36">
        <f t="shared" si="10"/>
        <v>0</v>
      </c>
    </row>
    <row r="205" spans="1:7" s="20" customFormat="1" ht="24" customHeight="1">
      <c r="A205" s="118"/>
      <c r="B205" s="11"/>
      <c r="C205" s="7" t="s">
        <v>66</v>
      </c>
      <c r="D205" s="23" t="s">
        <v>20</v>
      </c>
      <c r="E205" s="76">
        <v>1940.27</v>
      </c>
      <c r="F205" s="72">
        <v>1934.77</v>
      </c>
      <c r="G205" s="36">
        <f t="shared" si="10"/>
        <v>0.9971653429677313</v>
      </c>
    </row>
    <row r="206" spans="1:7" s="20" customFormat="1" ht="24" customHeight="1">
      <c r="A206" s="118"/>
      <c r="B206" s="37"/>
      <c r="C206" s="30" t="s">
        <v>24</v>
      </c>
      <c r="D206" s="25" t="s">
        <v>19</v>
      </c>
      <c r="E206" s="37">
        <f>E191+E193+E195+E200</f>
        <v>92607</v>
      </c>
      <c r="F206" s="37">
        <f>F191+F193+F195+F200</f>
        <v>81990.742</v>
      </c>
      <c r="G206" s="38">
        <f t="shared" si="10"/>
        <v>0.885362251233708</v>
      </c>
    </row>
    <row r="207" spans="1:7" s="20" customFormat="1" ht="24" customHeight="1">
      <c r="A207" s="118"/>
      <c r="B207" s="37"/>
      <c r="C207" s="67"/>
      <c r="D207" s="25" t="s">
        <v>20</v>
      </c>
      <c r="E207" s="37">
        <f>E204+E205+E192+E194+E196+E198+E197+E199+E201+E202+E203</f>
        <v>8832.329590000001</v>
      </c>
      <c r="F207" s="37">
        <f>F204+F205+F192+F194+F196+F198+F197+F199+F201+F202+F203</f>
        <v>6925.97759</v>
      </c>
      <c r="G207" s="38">
        <f t="shared" si="10"/>
        <v>0.7841620400852817</v>
      </c>
    </row>
    <row r="208" spans="1:7" s="20" customFormat="1" ht="12.75">
      <c r="A208" s="9"/>
      <c r="B208" s="116" t="s">
        <v>14</v>
      </c>
      <c r="C208" s="116"/>
      <c r="D208" s="10"/>
      <c r="E208" s="77">
        <f>SUM(E206:E207)</f>
        <v>101439.32959000001</v>
      </c>
      <c r="F208" s="10">
        <f>SUM(F206:F207)</f>
        <v>88916.71959</v>
      </c>
      <c r="G208" s="12">
        <f>F208/E208*100</f>
        <v>87.65507417032998</v>
      </c>
    </row>
    <row r="209" spans="1:7" s="20" customFormat="1" ht="12.75" customHeight="1">
      <c r="A209" s="117">
        <v>14</v>
      </c>
      <c r="B209" s="123" t="s">
        <v>162</v>
      </c>
      <c r="C209" s="124"/>
      <c r="D209" s="124"/>
      <c r="E209" s="124"/>
      <c r="F209" s="124"/>
      <c r="G209" s="125"/>
    </row>
    <row r="210" spans="1:7" s="20" customFormat="1" ht="33" customHeight="1">
      <c r="A210" s="118"/>
      <c r="B210" s="11">
        <v>1</v>
      </c>
      <c r="C210" s="13" t="s">
        <v>43</v>
      </c>
      <c r="D210" s="23" t="s">
        <v>20</v>
      </c>
      <c r="E210" s="64">
        <v>20.513</v>
      </c>
      <c r="F210" s="64">
        <v>15.699</v>
      </c>
      <c r="G210" s="36">
        <f aca="true" t="shared" si="11" ref="G210:G215">F210/E210</f>
        <v>0.7653195534539072</v>
      </c>
    </row>
    <row r="211" spans="1:7" s="20" customFormat="1" ht="25.5" customHeight="1">
      <c r="A211" s="118"/>
      <c r="B211" s="11">
        <v>2</v>
      </c>
      <c r="C211" s="13" t="s">
        <v>193</v>
      </c>
      <c r="D211" s="23" t="s">
        <v>20</v>
      </c>
      <c r="E211" s="64">
        <v>7.209</v>
      </c>
      <c r="F211" s="64">
        <v>1.695</v>
      </c>
      <c r="G211" s="36">
        <f t="shared" si="11"/>
        <v>0.23512276321265088</v>
      </c>
    </row>
    <row r="212" spans="1:7" s="20" customFormat="1" ht="26.25" customHeight="1">
      <c r="A212" s="118"/>
      <c r="B212" s="11">
        <v>3</v>
      </c>
      <c r="C212" s="13" t="s">
        <v>194</v>
      </c>
      <c r="D212" s="23" t="s">
        <v>20</v>
      </c>
      <c r="E212" s="64">
        <v>31.59</v>
      </c>
      <c r="F212" s="64">
        <v>31.59</v>
      </c>
      <c r="G212" s="36">
        <f t="shared" si="11"/>
        <v>1</v>
      </c>
    </row>
    <row r="213" spans="1:7" s="20" customFormat="1" ht="21" customHeight="1">
      <c r="A213" s="118"/>
      <c r="B213" s="11">
        <v>4</v>
      </c>
      <c r="C213" s="13" t="s">
        <v>195</v>
      </c>
      <c r="D213" s="23" t="s">
        <v>20</v>
      </c>
      <c r="E213" s="64">
        <v>17.288</v>
      </c>
      <c r="F213" s="64">
        <v>11.31</v>
      </c>
      <c r="G213" s="36">
        <f t="shared" si="11"/>
        <v>0.6542110134197131</v>
      </c>
    </row>
    <row r="214" spans="1:7" s="20" customFormat="1" ht="21" customHeight="1">
      <c r="A214" s="118"/>
      <c r="B214" s="11">
        <v>5</v>
      </c>
      <c r="C214" s="13" t="s">
        <v>196</v>
      </c>
      <c r="D214" s="23" t="s">
        <v>20</v>
      </c>
      <c r="E214" s="64">
        <v>10.9</v>
      </c>
      <c r="F214" s="64">
        <v>10.9</v>
      </c>
      <c r="G214" s="36">
        <f t="shared" si="11"/>
        <v>1</v>
      </c>
    </row>
    <row r="215" spans="1:7" s="20" customFormat="1" ht="19.5" customHeight="1">
      <c r="A215" s="118"/>
      <c r="B215" s="37"/>
      <c r="C215" s="40" t="s">
        <v>24</v>
      </c>
      <c r="D215" s="25" t="s">
        <v>20</v>
      </c>
      <c r="E215" s="65">
        <f>SUM(E210:E214)</f>
        <v>87.5</v>
      </c>
      <c r="F215" s="65">
        <f>SUM(F210:F214)</f>
        <v>71.194</v>
      </c>
      <c r="G215" s="38">
        <f t="shared" si="11"/>
        <v>0.8136457142857143</v>
      </c>
    </row>
    <row r="216" spans="1:7" s="20" customFormat="1" ht="12.75">
      <c r="A216" s="9"/>
      <c r="B216" s="116" t="s">
        <v>14</v>
      </c>
      <c r="C216" s="116"/>
      <c r="D216" s="10"/>
      <c r="E216" s="15">
        <f>SUM(E215)</f>
        <v>87.5</v>
      </c>
      <c r="F216" s="15">
        <f>SUM(F215)</f>
        <v>71.194</v>
      </c>
      <c r="G216" s="12">
        <f>F216/E216*100</f>
        <v>81.36457142857142</v>
      </c>
    </row>
    <row r="217" spans="1:7" s="20" customFormat="1" ht="14.25">
      <c r="A217" s="117">
        <v>15</v>
      </c>
      <c r="B217" s="115" t="s">
        <v>150</v>
      </c>
      <c r="C217" s="115"/>
      <c r="D217" s="115"/>
      <c r="E217" s="115"/>
      <c r="F217" s="115"/>
      <c r="G217" s="115"/>
    </row>
    <row r="218" spans="1:7" s="20" customFormat="1" ht="22.5">
      <c r="A218" s="118"/>
      <c r="B218" s="11">
        <v>1</v>
      </c>
      <c r="C218" s="13" t="s">
        <v>151</v>
      </c>
      <c r="D218" s="23" t="s">
        <v>20</v>
      </c>
      <c r="E218" s="60">
        <v>535.5</v>
      </c>
      <c r="F218" s="60">
        <v>320.1</v>
      </c>
      <c r="G218" s="36">
        <f aca="true" t="shared" si="12" ref="G218:G228">F218/E218</f>
        <v>0.5977591036414567</v>
      </c>
    </row>
    <row r="219" spans="1:7" s="20" customFormat="1" ht="22.5">
      <c r="A219" s="118"/>
      <c r="B219" s="11">
        <v>2</v>
      </c>
      <c r="C219" s="13" t="s">
        <v>152</v>
      </c>
      <c r="D219" s="23" t="s">
        <v>20</v>
      </c>
      <c r="E219" s="60">
        <v>413</v>
      </c>
      <c r="F219" s="60">
        <v>361.1</v>
      </c>
      <c r="G219" s="36">
        <f t="shared" si="12"/>
        <v>0.8743341404358355</v>
      </c>
    </row>
    <row r="220" spans="1:7" s="20" customFormat="1" ht="22.5">
      <c r="A220" s="118"/>
      <c r="B220" s="11">
        <v>3</v>
      </c>
      <c r="C220" s="13" t="s">
        <v>153</v>
      </c>
      <c r="D220" s="23" t="s">
        <v>20</v>
      </c>
      <c r="E220" s="60">
        <v>97.2</v>
      </c>
      <c r="F220" s="60">
        <v>85</v>
      </c>
      <c r="G220" s="36">
        <f t="shared" si="12"/>
        <v>0.8744855967078189</v>
      </c>
    </row>
    <row r="221" spans="1:7" s="20" customFormat="1" ht="22.5">
      <c r="A221" s="118"/>
      <c r="B221" s="11">
        <v>4</v>
      </c>
      <c r="C221" s="13" t="s">
        <v>154</v>
      </c>
      <c r="D221" s="23" t="s">
        <v>20</v>
      </c>
      <c r="E221" s="60">
        <v>62.8</v>
      </c>
      <c r="F221" s="60">
        <v>60.7</v>
      </c>
      <c r="G221" s="36">
        <f t="shared" si="12"/>
        <v>0.9665605095541402</v>
      </c>
    </row>
    <row r="222" spans="1:7" s="20" customFormat="1" ht="22.5">
      <c r="A222" s="118"/>
      <c r="B222" s="11">
        <v>5</v>
      </c>
      <c r="C222" s="13" t="s">
        <v>155</v>
      </c>
      <c r="D222" s="23" t="s">
        <v>20</v>
      </c>
      <c r="E222" s="60">
        <v>13</v>
      </c>
      <c r="F222" s="60">
        <v>3.5</v>
      </c>
      <c r="G222" s="36">
        <f t="shared" si="12"/>
        <v>0.2692307692307692</v>
      </c>
    </row>
    <row r="223" spans="1:7" s="20" customFormat="1" ht="22.5">
      <c r="A223" s="118"/>
      <c r="B223" s="11">
        <v>6</v>
      </c>
      <c r="C223" s="13" t="s">
        <v>156</v>
      </c>
      <c r="D223" s="23" t="s">
        <v>20</v>
      </c>
      <c r="E223" s="60">
        <v>100</v>
      </c>
      <c r="F223" s="60">
        <v>42</v>
      </c>
      <c r="G223" s="36">
        <f t="shared" si="12"/>
        <v>0.42</v>
      </c>
    </row>
    <row r="224" spans="1:7" s="20" customFormat="1" ht="22.5">
      <c r="A224" s="118"/>
      <c r="B224" s="11">
        <v>7</v>
      </c>
      <c r="C224" s="13" t="s">
        <v>183</v>
      </c>
      <c r="D224" s="23" t="s">
        <v>20</v>
      </c>
      <c r="E224" s="60">
        <v>1350</v>
      </c>
      <c r="F224" s="60">
        <v>1350</v>
      </c>
      <c r="G224" s="36">
        <f t="shared" si="12"/>
        <v>1</v>
      </c>
    </row>
    <row r="225" spans="1:7" s="20" customFormat="1" ht="22.5">
      <c r="A225" s="118"/>
      <c r="B225" s="11">
        <v>8</v>
      </c>
      <c r="C225" s="13" t="s">
        <v>157</v>
      </c>
      <c r="D225" s="23" t="s">
        <v>20</v>
      </c>
      <c r="E225" s="60">
        <v>228.5</v>
      </c>
      <c r="F225" s="60">
        <v>228.5</v>
      </c>
      <c r="G225" s="36">
        <f t="shared" si="12"/>
        <v>1</v>
      </c>
    </row>
    <row r="226" spans="1:7" s="20" customFormat="1" ht="22.5">
      <c r="A226" s="118"/>
      <c r="B226" s="11">
        <v>9</v>
      </c>
      <c r="C226" s="13" t="s">
        <v>158</v>
      </c>
      <c r="D226" s="23" t="s">
        <v>20</v>
      </c>
      <c r="E226" s="60">
        <v>30</v>
      </c>
      <c r="F226" s="60">
        <v>20</v>
      </c>
      <c r="G226" s="36">
        <f t="shared" si="12"/>
        <v>0.6666666666666666</v>
      </c>
    </row>
    <row r="227" spans="1:7" s="20" customFormat="1" ht="22.5">
      <c r="A227" s="118"/>
      <c r="B227" s="11">
        <v>10</v>
      </c>
      <c r="C227" s="13" t="s">
        <v>159</v>
      </c>
      <c r="D227" s="23" t="s">
        <v>20</v>
      </c>
      <c r="E227" s="60">
        <v>27</v>
      </c>
      <c r="F227" s="60">
        <v>26.2</v>
      </c>
      <c r="G227" s="36">
        <f t="shared" si="12"/>
        <v>0.9703703703703703</v>
      </c>
    </row>
    <row r="228" spans="1:7" s="20" customFormat="1" ht="33.75">
      <c r="A228" s="118"/>
      <c r="B228" s="11"/>
      <c r="C228" s="13" t="s">
        <v>160</v>
      </c>
      <c r="D228" s="23" t="s">
        <v>20</v>
      </c>
      <c r="E228" s="60">
        <v>1814.5</v>
      </c>
      <c r="F228" s="60">
        <v>987.4</v>
      </c>
      <c r="G228" s="36">
        <f t="shared" si="12"/>
        <v>0.5441719481950951</v>
      </c>
    </row>
    <row r="229" spans="1:7" s="20" customFormat="1" ht="22.5">
      <c r="A229" s="119"/>
      <c r="B229" s="53"/>
      <c r="C229" s="40" t="s">
        <v>24</v>
      </c>
      <c r="D229" s="25" t="s">
        <v>20</v>
      </c>
      <c r="E229" s="61">
        <f>SUM(E218:E228)</f>
        <v>4671.5</v>
      </c>
      <c r="F229" s="61">
        <f>SUM(F218:F228)</f>
        <v>3484.5</v>
      </c>
      <c r="G229" s="38">
        <f>F229/E229</f>
        <v>0.7459060259017446</v>
      </c>
    </row>
    <row r="230" spans="1:7" s="20" customFormat="1" ht="12.75">
      <c r="A230" s="9"/>
      <c r="B230" s="106" t="s">
        <v>14</v>
      </c>
      <c r="C230" s="107"/>
      <c r="D230" s="10"/>
      <c r="E230" s="62">
        <f>SUM(E229)</f>
        <v>4671.5</v>
      </c>
      <c r="F230" s="62">
        <f>SUM(F229)</f>
        <v>3484.5</v>
      </c>
      <c r="G230" s="15">
        <f>F230/E230*100</f>
        <v>74.59060259017446</v>
      </c>
    </row>
    <row r="231" spans="1:7" s="20" customFormat="1" ht="13.5" customHeight="1">
      <c r="A231" s="113">
        <v>16</v>
      </c>
      <c r="B231" s="115" t="s">
        <v>141</v>
      </c>
      <c r="C231" s="115"/>
      <c r="D231" s="115"/>
      <c r="E231" s="115"/>
      <c r="F231" s="115"/>
      <c r="G231" s="115"/>
    </row>
    <row r="232" spans="1:7" s="20" customFormat="1" ht="25.5" customHeight="1">
      <c r="A232" s="114"/>
      <c r="B232" s="103"/>
      <c r="C232" s="13" t="s">
        <v>237</v>
      </c>
      <c r="D232" s="23" t="s">
        <v>36</v>
      </c>
      <c r="E232" s="52">
        <v>2407</v>
      </c>
      <c r="F232" s="52">
        <v>0</v>
      </c>
      <c r="G232" s="36">
        <f aca="true" t="shared" si="13" ref="G232:G245">F232/E232</f>
        <v>0</v>
      </c>
    </row>
    <row r="233" spans="1:7" s="20" customFormat="1" ht="25.5" customHeight="1">
      <c r="A233" s="114"/>
      <c r="B233" s="103"/>
      <c r="C233" s="103"/>
      <c r="D233" s="23" t="s">
        <v>19</v>
      </c>
      <c r="E233" s="52">
        <v>127</v>
      </c>
      <c r="F233" s="52">
        <v>0</v>
      </c>
      <c r="G233" s="36">
        <f t="shared" si="13"/>
        <v>0</v>
      </c>
    </row>
    <row r="234" spans="1:7" s="20" customFormat="1" ht="22.5">
      <c r="A234" s="114"/>
      <c r="B234" s="51">
        <v>1</v>
      </c>
      <c r="C234" s="13" t="s">
        <v>142</v>
      </c>
      <c r="D234" s="23" t="s">
        <v>20</v>
      </c>
      <c r="E234" s="52">
        <v>30</v>
      </c>
      <c r="F234" s="52">
        <v>30.772</v>
      </c>
      <c r="G234" s="36">
        <f t="shared" si="13"/>
        <v>1.0257333333333334</v>
      </c>
    </row>
    <row r="235" spans="1:7" s="20" customFormat="1" ht="22.5">
      <c r="A235" s="114"/>
      <c r="B235" s="51">
        <v>2</v>
      </c>
      <c r="C235" s="13" t="s">
        <v>143</v>
      </c>
      <c r="D235" s="23" t="s">
        <v>20</v>
      </c>
      <c r="E235" s="52">
        <v>20</v>
      </c>
      <c r="F235" s="52">
        <v>19.228</v>
      </c>
      <c r="G235" s="36">
        <f t="shared" si="13"/>
        <v>0.9614</v>
      </c>
    </row>
    <row r="236" spans="1:7" s="20" customFormat="1" ht="22.5">
      <c r="A236" s="114"/>
      <c r="B236" s="51">
        <v>3</v>
      </c>
      <c r="C236" s="13" t="s">
        <v>146</v>
      </c>
      <c r="D236" s="23" t="s">
        <v>20</v>
      </c>
      <c r="E236" s="52">
        <v>100</v>
      </c>
      <c r="F236" s="52">
        <v>100</v>
      </c>
      <c r="G236" s="36">
        <f t="shared" si="13"/>
        <v>1</v>
      </c>
    </row>
    <row r="237" spans="1:7" s="20" customFormat="1" ht="22.5">
      <c r="A237" s="114"/>
      <c r="B237" s="51">
        <v>4</v>
      </c>
      <c r="C237" s="13" t="s">
        <v>144</v>
      </c>
      <c r="D237" s="23" t="s">
        <v>37</v>
      </c>
      <c r="E237" s="52">
        <v>15000</v>
      </c>
      <c r="F237" s="52">
        <v>15609</v>
      </c>
      <c r="G237" s="36">
        <f t="shared" si="13"/>
        <v>1.0406</v>
      </c>
    </row>
    <row r="238" spans="1:7" s="20" customFormat="1" ht="22.5">
      <c r="A238" s="114"/>
      <c r="B238" s="51">
        <v>5</v>
      </c>
      <c r="C238" s="13" t="s">
        <v>145</v>
      </c>
      <c r="D238" s="23" t="s">
        <v>37</v>
      </c>
      <c r="E238" s="52">
        <v>3</v>
      </c>
      <c r="F238" s="52">
        <v>0</v>
      </c>
      <c r="G238" s="36">
        <f t="shared" si="13"/>
        <v>0</v>
      </c>
    </row>
    <row r="239" spans="1:7" s="20" customFormat="1" ht="22.5">
      <c r="A239" s="114"/>
      <c r="B239" s="51">
        <v>6</v>
      </c>
      <c r="C239" s="13" t="s">
        <v>175</v>
      </c>
      <c r="D239" s="23" t="s">
        <v>37</v>
      </c>
      <c r="E239" s="52">
        <v>50</v>
      </c>
      <c r="F239" s="52">
        <v>0</v>
      </c>
      <c r="G239" s="36">
        <f t="shared" si="13"/>
        <v>0</v>
      </c>
    </row>
    <row r="240" spans="1:7" s="20" customFormat="1" ht="22.5">
      <c r="A240" s="114"/>
      <c r="B240" s="51">
        <v>7</v>
      </c>
      <c r="C240" s="13" t="s">
        <v>176</v>
      </c>
      <c r="D240" s="23" t="s">
        <v>37</v>
      </c>
      <c r="E240" s="52">
        <v>45</v>
      </c>
      <c r="F240" s="52">
        <v>39</v>
      </c>
      <c r="G240" s="36">
        <f t="shared" si="13"/>
        <v>0.8666666666666667</v>
      </c>
    </row>
    <row r="241" spans="1:7" s="20" customFormat="1" ht="22.5">
      <c r="A241" s="114"/>
      <c r="B241" s="53"/>
      <c r="C241" s="54" t="s">
        <v>24</v>
      </c>
      <c r="D241" s="25" t="s">
        <v>36</v>
      </c>
      <c r="E241" s="57">
        <f>E232</f>
        <v>2407</v>
      </c>
      <c r="F241" s="57">
        <f>F232</f>
        <v>0</v>
      </c>
      <c r="G241" s="38">
        <f t="shared" si="13"/>
        <v>0</v>
      </c>
    </row>
    <row r="242" spans="1:7" s="20" customFormat="1" ht="22.5">
      <c r="A242" s="114"/>
      <c r="B242" s="53"/>
      <c r="C242" s="56"/>
      <c r="D242" s="25" t="s">
        <v>19</v>
      </c>
      <c r="E242" s="57">
        <f>E233</f>
        <v>127</v>
      </c>
      <c r="F242" s="57">
        <f>F233</f>
        <v>0</v>
      </c>
      <c r="G242" s="38">
        <f t="shared" si="13"/>
        <v>0</v>
      </c>
    </row>
    <row r="243" spans="1:7" s="20" customFormat="1" ht="22.5">
      <c r="A243" s="114"/>
      <c r="B243" s="53"/>
      <c r="C243" s="56"/>
      <c r="D243" s="25" t="s">
        <v>20</v>
      </c>
      <c r="E243" s="57">
        <f>SUM(E234:E236)</f>
        <v>150</v>
      </c>
      <c r="F243" s="57">
        <f>SUM(F234:F236)</f>
        <v>150</v>
      </c>
      <c r="G243" s="38">
        <f t="shared" si="13"/>
        <v>1</v>
      </c>
    </row>
    <row r="244" spans="1:7" s="20" customFormat="1" ht="22.5">
      <c r="A244" s="120"/>
      <c r="B244" s="53"/>
      <c r="C244" s="56"/>
      <c r="D244" s="25" t="s">
        <v>37</v>
      </c>
      <c r="E244" s="57">
        <f>SUM(E237:E240)</f>
        <v>15098</v>
      </c>
      <c r="F244" s="57">
        <f>SUM(F237:F240)</f>
        <v>15648</v>
      </c>
      <c r="G244" s="38">
        <f t="shared" si="13"/>
        <v>1.0364286660484832</v>
      </c>
    </row>
    <row r="245" spans="1:7" s="20" customFormat="1" ht="12.75">
      <c r="A245" s="14"/>
      <c r="B245" s="106" t="s">
        <v>14</v>
      </c>
      <c r="C245" s="107"/>
      <c r="D245" s="10"/>
      <c r="E245" s="10">
        <f>SUM(E241:E244)</f>
        <v>17782</v>
      </c>
      <c r="F245" s="15">
        <f>SUM(F241:F244)</f>
        <v>15798</v>
      </c>
      <c r="G245" s="58">
        <f t="shared" si="13"/>
        <v>0.8884264987065572</v>
      </c>
    </row>
    <row r="246" spans="1:7" s="20" customFormat="1" ht="31.5" customHeight="1">
      <c r="A246" s="113">
        <v>17</v>
      </c>
      <c r="B246" s="115" t="s">
        <v>161</v>
      </c>
      <c r="C246" s="115"/>
      <c r="D246" s="115"/>
      <c r="E246" s="115"/>
      <c r="F246" s="115"/>
      <c r="G246" s="115"/>
    </row>
    <row r="247" spans="1:7" s="20" customFormat="1" ht="22.5" customHeight="1">
      <c r="A247" s="114"/>
      <c r="B247" s="23">
        <v>1</v>
      </c>
      <c r="C247" s="13" t="s">
        <v>18</v>
      </c>
      <c r="D247" s="23" t="s">
        <v>20</v>
      </c>
      <c r="E247" s="23">
        <v>6672.8</v>
      </c>
      <c r="F247" s="23">
        <v>4864.4</v>
      </c>
      <c r="G247" s="24">
        <f>F247/E247</f>
        <v>0.7289893298165687</v>
      </c>
    </row>
    <row r="248" spans="1:7" s="20" customFormat="1" ht="20.25" customHeight="1">
      <c r="A248" s="114"/>
      <c r="B248" s="23"/>
      <c r="C248" s="13"/>
      <c r="D248" s="23"/>
      <c r="E248" s="23"/>
      <c r="F248" s="23"/>
      <c r="G248" s="24"/>
    </row>
    <row r="249" spans="1:7" s="20" customFormat="1" ht="20.25" customHeight="1">
      <c r="A249" s="114"/>
      <c r="B249" s="23">
        <v>2</v>
      </c>
      <c r="C249" s="13" t="s">
        <v>21</v>
      </c>
      <c r="D249" s="23" t="s">
        <v>20</v>
      </c>
      <c r="E249" s="23">
        <v>3448</v>
      </c>
      <c r="F249" s="23">
        <v>1960.7</v>
      </c>
      <c r="G249" s="24">
        <f aca="true" t="shared" si="14" ref="G249:G255">F249/E249</f>
        <v>0.5686484918793504</v>
      </c>
    </row>
    <row r="250" spans="1:7" s="20" customFormat="1" ht="57" customHeight="1">
      <c r="A250" s="114"/>
      <c r="B250" s="23">
        <v>3</v>
      </c>
      <c r="C250" s="13" t="s">
        <v>22</v>
      </c>
      <c r="D250" s="23" t="s">
        <v>19</v>
      </c>
      <c r="E250" s="23">
        <v>4952</v>
      </c>
      <c r="F250" s="23">
        <v>3714.1</v>
      </c>
      <c r="G250" s="24">
        <f t="shared" si="14"/>
        <v>0.7500201938610662</v>
      </c>
    </row>
    <row r="251" spans="1:7" s="20" customFormat="1" ht="21" customHeight="1">
      <c r="A251" s="114"/>
      <c r="B251" s="23"/>
      <c r="C251" s="13"/>
      <c r="D251" s="23" t="s">
        <v>20</v>
      </c>
      <c r="E251" s="23">
        <v>500</v>
      </c>
      <c r="F251" s="23">
        <v>374.4</v>
      </c>
      <c r="G251" s="24">
        <f t="shared" si="14"/>
        <v>0.7487999999999999</v>
      </c>
    </row>
    <row r="252" spans="1:7" s="20" customFormat="1" ht="24" customHeight="1">
      <c r="A252" s="114"/>
      <c r="B252" s="23">
        <v>4</v>
      </c>
      <c r="C252" s="13" t="s">
        <v>23</v>
      </c>
      <c r="D252" s="23" t="s">
        <v>19</v>
      </c>
      <c r="E252" s="23">
        <v>6386.2</v>
      </c>
      <c r="F252" s="23">
        <v>1917.3</v>
      </c>
      <c r="G252" s="24">
        <f t="shared" si="14"/>
        <v>0.30022548620462874</v>
      </c>
    </row>
    <row r="253" spans="1:7" s="20" customFormat="1" ht="20.25" customHeight="1">
      <c r="A253" s="114"/>
      <c r="B253" s="23"/>
      <c r="C253" s="13"/>
      <c r="D253" s="23" t="s">
        <v>20</v>
      </c>
      <c r="E253" s="23">
        <v>4021</v>
      </c>
      <c r="F253" s="23">
        <v>3180.8</v>
      </c>
      <c r="G253" s="24">
        <f t="shared" si="14"/>
        <v>0.7910470032330267</v>
      </c>
    </row>
    <row r="254" spans="1:7" s="20" customFormat="1" ht="22.5">
      <c r="A254" s="114"/>
      <c r="B254" s="25"/>
      <c r="C254" s="63" t="s">
        <v>24</v>
      </c>
      <c r="D254" s="25" t="s">
        <v>19</v>
      </c>
      <c r="E254" s="25">
        <f>E252+E250</f>
        <v>11338.2</v>
      </c>
      <c r="F254" s="25">
        <f>F252+F250</f>
        <v>5631.4</v>
      </c>
      <c r="G254" s="26">
        <f t="shared" si="14"/>
        <v>0.4966749572242507</v>
      </c>
    </row>
    <row r="255" spans="1:7" s="20" customFormat="1" ht="22.5">
      <c r="A255" s="114"/>
      <c r="B255" s="25"/>
      <c r="C255" s="27"/>
      <c r="D255" s="25" t="s">
        <v>20</v>
      </c>
      <c r="E255" s="25">
        <f>E248+E249+E251+E253+E247</f>
        <v>14641.8</v>
      </c>
      <c r="F255" s="25">
        <f>F248+F249+F251+F253+F247</f>
        <v>10380.3</v>
      </c>
      <c r="G255" s="26">
        <f t="shared" si="14"/>
        <v>0.7089497192968077</v>
      </c>
    </row>
    <row r="256" spans="1:7" s="20" customFormat="1" ht="12.75">
      <c r="A256" s="14"/>
      <c r="B256" s="106" t="s">
        <v>14</v>
      </c>
      <c r="C256" s="107"/>
      <c r="D256" s="10"/>
      <c r="E256" s="15">
        <f>SUM(E254:E255)</f>
        <v>25980</v>
      </c>
      <c r="F256" s="15">
        <f>SUM(F254:F255)</f>
        <v>16011.699999999999</v>
      </c>
      <c r="G256" s="15">
        <f>F256/E256*100</f>
        <v>61.63086989992301</v>
      </c>
    </row>
    <row r="257" spans="1:7" s="20" customFormat="1" ht="15" customHeight="1">
      <c r="A257" s="113">
        <v>18</v>
      </c>
      <c r="B257" s="115" t="s">
        <v>83</v>
      </c>
      <c r="C257" s="115"/>
      <c r="D257" s="115"/>
      <c r="E257" s="115"/>
      <c r="F257" s="115"/>
      <c r="G257" s="115"/>
    </row>
    <row r="258" spans="1:7" s="20" customFormat="1" ht="45.75" customHeight="1">
      <c r="A258" s="114"/>
      <c r="B258" s="23"/>
      <c r="C258" s="13" t="s">
        <v>84</v>
      </c>
      <c r="D258" s="23" t="s">
        <v>19</v>
      </c>
      <c r="E258" s="23">
        <v>0</v>
      </c>
      <c r="F258" s="23">
        <v>0</v>
      </c>
      <c r="G258" s="24"/>
    </row>
    <row r="259" spans="1:7" s="20" customFormat="1" ht="36.75" customHeight="1">
      <c r="A259" s="114"/>
      <c r="B259" s="23"/>
      <c r="C259" s="13" t="s">
        <v>85</v>
      </c>
      <c r="D259" s="23" t="s">
        <v>19</v>
      </c>
      <c r="E259" s="23">
        <v>1597.3</v>
      </c>
      <c r="F259" s="23">
        <v>1132.3</v>
      </c>
      <c r="G259" s="24">
        <f aca="true" t="shared" si="15" ref="G259:G273">F259/E259</f>
        <v>0.7088837413134664</v>
      </c>
    </row>
    <row r="260" spans="1:7" s="20" customFormat="1" ht="33" customHeight="1">
      <c r="A260" s="114"/>
      <c r="B260" s="23"/>
      <c r="C260" s="13" t="s">
        <v>86</v>
      </c>
      <c r="D260" s="23" t="s">
        <v>36</v>
      </c>
      <c r="E260" s="23">
        <v>1288</v>
      </c>
      <c r="F260" s="23">
        <v>825.5</v>
      </c>
      <c r="G260" s="24">
        <f t="shared" si="15"/>
        <v>0.640916149068323</v>
      </c>
    </row>
    <row r="261" spans="1:7" s="20" customFormat="1" ht="21.75" customHeight="1">
      <c r="A261" s="114"/>
      <c r="B261" s="23"/>
      <c r="C261" s="13"/>
      <c r="D261" s="23" t="s">
        <v>19</v>
      </c>
      <c r="E261" s="23">
        <v>582</v>
      </c>
      <c r="F261" s="23">
        <v>351.5</v>
      </c>
      <c r="G261" s="24">
        <f t="shared" si="15"/>
        <v>0.6039518900343642</v>
      </c>
    </row>
    <row r="262" spans="1:7" s="20" customFormat="1" ht="21.75" customHeight="1">
      <c r="A262" s="114"/>
      <c r="B262" s="23"/>
      <c r="C262" s="13" t="s">
        <v>87</v>
      </c>
      <c r="D262" s="23" t="s">
        <v>36</v>
      </c>
      <c r="E262" s="23">
        <v>1469</v>
      </c>
      <c r="F262" s="23">
        <v>1469</v>
      </c>
      <c r="G262" s="24">
        <f t="shared" si="15"/>
        <v>1</v>
      </c>
    </row>
    <row r="263" spans="1:7" s="20" customFormat="1" ht="21.75" customHeight="1">
      <c r="A263" s="114"/>
      <c r="B263" s="23"/>
      <c r="C263" s="13"/>
      <c r="D263" s="23" t="s">
        <v>19</v>
      </c>
      <c r="E263" s="23">
        <v>746.92</v>
      </c>
      <c r="F263" s="23">
        <v>538.7</v>
      </c>
      <c r="G263" s="24">
        <f t="shared" si="15"/>
        <v>0.7212285117549404</v>
      </c>
    </row>
    <row r="264" spans="1:7" s="20" customFormat="1" ht="34.5" customHeight="1">
      <c r="A264" s="114"/>
      <c r="B264" s="23"/>
      <c r="C264" s="13" t="s">
        <v>88</v>
      </c>
      <c r="D264" s="23" t="s">
        <v>36</v>
      </c>
      <c r="E264" s="23">
        <v>1200</v>
      </c>
      <c r="F264" s="23">
        <v>962.4</v>
      </c>
      <c r="G264" s="24">
        <f t="shared" si="15"/>
        <v>0.8019999999999999</v>
      </c>
    </row>
    <row r="265" spans="1:7" s="20" customFormat="1" ht="21.75" customHeight="1">
      <c r="A265" s="114"/>
      <c r="B265" s="23"/>
      <c r="C265" s="13"/>
      <c r="D265" s="23" t="s">
        <v>19</v>
      </c>
      <c r="E265" s="23">
        <v>486.9</v>
      </c>
      <c r="F265" s="23">
        <v>410.3</v>
      </c>
      <c r="G265" s="24">
        <f t="shared" si="15"/>
        <v>0.8426781680016431</v>
      </c>
    </row>
    <row r="266" spans="1:7" s="20" customFormat="1" ht="34.5" customHeight="1">
      <c r="A266" s="114"/>
      <c r="B266" s="23"/>
      <c r="C266" s="13" t="s">
        <v>89</v>
      </c>
      <c r="D266" s="23" t="s">
        <v>36</v>
      </c>
      <c r="E266" s="23">
        <v>31.4</v>
      </c>
      <c r="F266" s="23">
        <v>31.4</v>
      </c>
      <c r="G266" s="24">
        <f t="shared" si="15"/>
        <v>1</v>
      </c>
    </row>
    <row r="267" spans="1:7" s="20" customFormat="1" ht="22.5" customHeight="1">
      <c r="A267" s="114"/>
      <c r="B267" s="23"/>
      <c r="C267" s="13"/>
      <c r="D267" s="23" t="s">
        <v>19</v>
      </c>
      <c r="E267" s="23">
        <v>14.84</v>
      </c>
      <c r="F267" s="23">
        <v>14.84</v>
      </c>
      <c r="G267" s="24">
        <f t="shared" si="15"/>
        <v>1</v>
      </c>
    </row>
    <row r="268" spans="1:7" s="20" customFormat="1" ht="35.25" customHeight="1">
      <c r="A268" s="114"/>
      <c r="B268" s="23"/>
      <c r="C268" s="13" t="s">
        <v>90</v>
      </c>
      <c r="D268" s="23" t="s">
        <v>36</v>
      </c>
      <c r="E268" s="23">
        <v>3.5</v>
      </c>
      <c r="F268" s="23">
        <v>3.4</v>
      </c>
      <c r="G268" s="24">
        <f t="shared" si="15"/>
        <v>0.9714285714285714</v>
      </c>
    </row>
    <row r="269" spans="1:7" s="20" customFormat="1" ht="22.5" customHeight="1">
      <c r="A269" s="114"/>
      <c r="B269" s="23"/>
      <c r="C269" s="13"/>
      <c r="D269" s="23" t="s">
        <v>19</v>
      </c>
      <c r="E269" s="23">
        <v>0.22</v>
      </c>
      <c r="F269" s="23">
        <v>0.22</v>
      </c>
      <c r="G269" s="24">
        <f t="shared" si="15"/>
        <v>1</v>
      </c>
    </row>
    <row r="270" spans="1:7" s="20" customFormat="1" ht="22.5" customHeight="1">
      <c r="A270" s="114"/>
      <c r="B270" s="23"/>
      <c r="C270" s="13" t="s">
        <v>191</v>
      </c>
      <c r="D270" s="23" t="s">
        <v>36</v>
      </c>
      <c r="E270" s="23">
        <v>99</v>
      </c>
      <c r="F270" s="23">
        <v>85.5</v>
      </c>
      <c r="G270" s="24">
        <f t="shared" si="15"/>
        <v>0.8636363636363636</v>
      </c>
    </row>
    <row r="271" spans="1:7" s="20" customFormat="1" ht="22.5" customHeight="1">
      <c r="A271" s="114"/>
      <c r="B271" s="23"/>
      <c r="C271" s="13"/>
      <c r="D271" s="23" t="s">
        <v>19</v>
      </c>
      <c r="E271" s="23">
        <v>34.24</v>
      </c>
      <c r="F271" s="23">
        <v>32.1</v>
      </c>
      <c r="G271" s="24">
        <f t="shared" si="15"/>
        <v>0.9375</v>
      </c>
    </row>
    <row r="272" spans="1:7" s="20" customFormat="1" ht="22.5" customHeight="1">
      <c r="A272" s="114"/>
      <c r="B272" s="23"/>
      <c r="C272" s="13" t="s">
        <v>192</v>
      </c>
      <c r="D272" s="23" t="s">
        <v>36</v>
      </c>
      <c r="E272" s="23">
        <v>1498.8</v>
      </c>
      <c r="F272" s="23">
        <v>937.3</v>
      </c>
      <c r="G272" s="24">
        <f t="shared" si="15"/>
        <v>0.6253669602348545</v>
      </c>
    </row>
    <row r="273" spans="1:7" s="20" customFormat="1" ht="22.5" customHeight="1">
      <c r="A273" s="114"/>
      <c r="B273" s="23"/>
      <c r="C273" s="13" t="s">
        <v>91</v>
      </c>
      <c r="D273" s="23" t="s">
        <v>37</v>
      </c>
      <c r="E273" s="23">
        <v>2200</v>
      </c>
      <c r="F273" s="23">
        <v>1634.92</v>
      </c>
      <c r="G273" s="24">
        <f t="shared" si="15"/>
        <v>0.7431454545454546</v>
      </c>
    </row>
    <row r="274" spans="1:7" s="20" customFormat="1" ht="21.75" customHeight="1">
      <c r="A274" s="114"/>
      <c r="B274" s="41"/>
      <c r="C274" s="40" t="s">
        <v>24</v>
      </c>
      <c r="D274" s="25" t="s">
        <v>36</v>
      </c>
      <c r="E274" s="25">
        <f>E260+E262+E264+E266+E268+E270+E272</f>
        <v>5589.7</v>
      </c>
      <c r="F274" s="25">
        <f>F260+F262+F264+F266+F268+F270+F272</f>
        <v>4314.5</v>
      </c>
      <c r="G274" s="26">
        <f>F274/E274</f>
        <v>0.7718661108825161</v>
      </c>
    </row>
    <row r="275" spans="1:7" s="20" customFormat="1" ht="21.75" customHeight="1">
      <c r="A275" s="114"/>
      <c r="B275" s="41"/>
      <c r="C275" s="40"/>
      <c r="D275" s="25" t="s">
        <v>19</v>
      </c>
      <c r="E275" s="25">
        <f>E258+E259+E261+E263+E265+E267+E269+E271</f>
        <v>3462.42</v>
      </c>
      <c r="F275" s="25">
        <f>F258+F259+F261+F263+F265+F267+F269+F271</f>
        <v>2479.96</v>
      </c>
      <c r="G275" s="26">
        <f>F274/E274</f>
        <v>0.7718661108825161</v>
      </c>
    </row>
    <row r="276" spans="1:7" s="20" customFormat="1" ht="21.75" customHeight="1">
      <c r="A276" s="114"/>
      <c r="B276" s="41"/>
      <c r="C276" s="27"/>
      <c r="D276" s="25" t="s">
        <v>37</v>
      </c>
      <c r="E276" s="25">
        <f>E273</f>
        <v>2200</v>
      </c>
      <c r="F276" s="25">
        <f>F273</f>
        <v>1634.92</v>
      </c>
      <c r="G276" s="26">
        <f>F275/E275</f>
        <v>0.7162504837656899</v>
      </c>
    </row>
    <row r="277" spans="1:7" s="20" customFormat="1" ht="12.75">
      <c r="A277" s="14"/>
      <c r="B277" s="106" t="s">
        <v>14</v>
      </c>
      <c r="C277" s="107"/>
      <c r="D277" s="10"/>
      <c r="E277" s="10">
        <f>SUM(E274:E276)</f>
        <v>11252.119999999999</v>
      </c>
      <c r="F277" s="10">
        <f>SUM(F274:F276)</f>
        <v>8429.380000000001</v>
      </c>
      <c r="G277" s="15">
        <f aca="true" t="shared" si="16" ref="G277:G282">F277/E277*100</f>
        <v>74.91370515067385</v>
      </c>
    </row>
    <row r="278" spans="1:7" ht="37.5" customHeight="1">
      <c r="A278" s="16"/>
      <c r="B278" s="108" t="s">
        <v>17</v>
      </c>
      <c r="C278" s="109"/>
      <c r="D278" s="16"/>
      <c r="E278" s="17">
        <f>E18+E36+E75+E95+E104+E134+E149+E160+E168+E173+E180+E188+E208+E216+E230+E245+E256+E277</f>
        <v>583891.84659</v>
      </c>
      <c r="F278" s="17">
        <f>F18+F36+F75+F95+F104+F134+F149+F160+F168+F173+F180+F188+F208+F216+F230+F245+F256+F277</f>
        <v>396277.59559</v>
      </c>
      <c r="G278" s="43">
        <f t="shared" si="16"/>
        <v>67.8683214886986</v>
      </c>
    </row>
    <row r="279" spans="1:7" ht="25.5">
      <c r="A279" s="16"/>
      <c r="B279" s="21"/>
      <c r="C279" s="22" t="s">
        <v>68</v>
      </c>
      <c r="D279" s="42" t="s">
        <v>36</v>
      </c>
      <c r="E279" s="17">
        <f>E71+E241+E274+E172+E93+E34</f>
        <v>39219.126</v>
      </c>
      <c r="F279" s="17">
        <f>F71+F241+F274+F172+F93+F34</f>
        <v>4325.4</v>
      </c>
      <c r="G279" s="43">
        <f t="shared" si="16"/>
        <v>11.02880263063486</v>
      </c>
    </row>
    <row r="280" spans="1:7" ht="25.5">
      <c r="A280" s="16"/>
      <c r="B280" s="21"/>
      <c r="C280" s="22"/>
      <c r="D280" s="42" t="s">
        <v>19</v>
      </c>
      <c r="E280" s="17">
        <f>E33+E72+E92+E102+E158+E170+E187+E206+E242+E254+E275</f>
        <v>298441.16</v>
      </c>
      <c r="F280" s="17">
        <f>F33+F72+F92+F102+F158+F170+F187+F206+F242+F254+F275</f>
        <v>213419.60199999998</v>
      </c>
      <c r="G280" s="43">
        <f t="shared" si="16"/>
        <v>71.5114503642862</v>
      </c>
    </row>
    <row r="281" spans="1:7" ht="25.5">
      <c r="A281" s="16"/>
      <c r="B281" s="16"/>
      <c r="C281" s="16"/>
      <c r="D281" s="42" t="s">
        <v>20</v>
      </c>
      <c r="E281" s="17">
        <f>E17+E35+E73+E94+E103+E133+E148+E159+E171+E178+E207+E215+E229+E243+E255+E168</f>
        <v>228933.56059</v>
      </c>
      <c r="F281" s="17">
        <f>F17+F35+F73+F94+F103+F133+F148+F159+F171+F178+F207+F215+F229+F243+F255+F168</f>
        <v>161249.67358999996</v>
      </c>
      <c r="G281" s="43">
        <f t="shared" si="16"/>
        <v>70.43513986085422</v>
      </c>
    </row>
    <row r="282" spans="1:7" ht="15.75" customHeight="1">
      <c r="A282" s="16"/>
      <c r="B282" s="16"/>
      <c r="C282" s="16"/>
      <c r="D282" s="16" t="s">
        <v>69</v>
      </c>
      <c r="E282" s="17">
        <f>E74+E276+E244</f>
        <v>17298</v>
      </c>
      <c r="F282" s="17">
        <f>F74+F276+F244</f>
        <v>17282.92</v>
      </c>
      <c r="G282" s="43">
        <f t="shared" si="16"/>
        <v>99.9128222915944</v>
      </c>
    </row>
    <row r="283" spans="1:7" ht="12.75" customHeight="1">
      <c r="A283" s="110" t="s">
        <v>240</v>
      </c>
      <c r="B283" s="110"/>
      <c r="C283" s="110"/>
      <c r="D283" s="110"/>
      <c r="E283" s="110"/>
      <c r="F283" s="110"/>
      <c r="G283" s="110"/>
    </row>
    <row r="284" spans="1:7" ht="15.75" customHeight="1">
      <c r="A284" s="111"/>
      <c r="B284" s="111"/>
      <c r="C284" s="111"/>
      <c r="D284" s="111"/>
      <c r="E284" s="111"/>
      <c r="F284" s="111"/>
      <c r="G284" s="111"/>
    </row>
    <row r="285" spans="1:7" ht="15.75" customHeight="1">
      <c r="A285" s="111"/>
      <c r="B285" s="111"/>
      <c r="C285" s="111"/>
      <c r="D285" s="111"/>
      <c r="E285" s="111"/>
      <c r="F285" s="111"/>
      <c r="G285" s="111"/>
    </row>
    <row r="286" spans="1:7" ht="15.75" customHeight="1">
      <c r="A286" s="111"/>
      <c r="B286" s="111"/>
      <c r="C286" s="111"/>
      <c r="D286" s="111"/>
      <c r="E286" s="111"/>
      <c r="F286" s="111"/>
      <c r="G286" s="111"/>
    </row>
    <row r="287" spans="1:7" ht="15.75" customHeight="1">
      <c r="A287" s="111"/>
      <c r="B287" s="111"/>
      <c r="C287" s="111"/>
      <c r="D287" s="111"/>
      <c r="E287" s="111"/>
      <c r="F287" s="111"/>
      <c r="G287" s="111"/>
    </row>
    <row r="288" spans="1:7" ht="15.75" customHeight="1">
      <c r="A288" s="111"/>
      <c r="B288" s="111"/>
      <c r="C288" s="111"/>
      <c r="D288" s="111"/>
      <c r="E288" s="111"/>
      <c r="F288" s="111"/>
      <c r="G288" s="111"/>
    </row>
    <row r="289" spans="1:7" ht="17.25" customHeight="1">
      <c r="A289" s="111"/>
      <c r="B289" s="111"/>
      <c r="C289" s="111"/>
      <c r="D289" s="111"/>
      <c r="E289" s="111"/>
      <c r="F289" s="111"/>
      <c r="G289" s="111"/>
    </row>
    <row r="290" spans="1:7" ht="5.25" customHeight="1" hidden="1">
      <c r="A290" s="111"/>
      <c r="B290" s="111"/>
      <c r="C290" s="111"/>
      <c r="D290" s="111"/>
      <c r="E290" s="111"/>
      <c r="F290" s="111"/>
      <c r="G290" s="111"/>
    </row>
    <row r="291" spans="1:7" ht="15.75" customHeight="1" hidden="1">
      <c r="A291" s="111"/>
      <c r="B291" s="111"/>
      <c r="C291" s="111"/>
      <c r="D291" s="111"/>
      <c r="E291" s="111"/>
      <c r="F291" s="111"/>
      <c r="G291" s="111"/>
    </row>
    <row r="292" spans="1:7" ht="15.75" customHeight="1">
      <c r="A292" s="112"/>
      <c r="B292" s="112"/>
      <c r="C292" s="112"/>
      <c r="D292" s="112"/>
      <c r="E292" s="112"/>
      <c r="F292" s="112"/>
      <c r="G292" s="112"/>
    </row>
    <row r="293" spans="1:7" ht="15.75">
      <c r="A293" s="18"/>
      <c r="B293" s="18"/>
      <c r="C293" s="19"/>
      <c r="D293" s="18"/>
      <c r="E293" s="18"/>
      <c r="F293" s="18"/>
      <c r="G293" s="18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</sheetData>
  <sheetProtection/>
  <mergeCells count="59">
    <mergeCell ref="B277:C277"/>
    <mergeCell ref="B278:C278"/>
    <mergeCell ref="B189:G189"/>
    <mergeCell ref="B208:C208"/>
    <mergeCell ref="B174:G174"/>
    <mergeCell ref="A189:A207"/>
    <mergeCell ref="B209:G209"/>
    <mergeCell ref="B216:C216"/>
    <mergeCell ref="B188:C188"/>
    <mergeCell ref="B257:G257"/>
    <mergeCell ref="A181:A187"/>
    <mergeCell ref="B181:G181"/>
    <mergeCell ref="B160:C160"/>
    <mergeCell ref="B104:C104"/>
    <mergeCell ref="A283:G291"/>
    <mergeCell ref="A231:A244"/>
    <mergeCell ref="B231:G231"/>
    <mergeCell ref="B245:C245"/>
    <mergeCell ref="A209:A215"/>
    <mergeCell ref="A174:A179"/>
    <mergeCell ref="B230:C230"/>
    <mergeCell ref="B169:G169"/>
    <mergeCell ref="B173:C173"/>
    <mergeCell ref="A217:A229"/>
    <mergeCell ref="B217:G217"/>
    <mergeCell ref="A292:G292"/>
    <mergeCell ref="A246:A255"/>
    <mergeCell ref="B246:G246"/>
    <mergeCell ref="B256:C256"/>
    <mergeCell ref="A257:A276"/>
    <mergeCell ref="B18:C18"/>
    <mergeCell ref="A150:A159"/>
    <mergeCell ref="B150:G150"/>
    <mergeCell ref="B75:C75"/>
    <mergeCell ref="A105:A132"/>
    <mergeCell ref="B180:C180"/>
    <mergeCell ref="B134:C134"/>
    <mergeCell ref="A135:A148"/>
    <mergeCell ref="B135:G135"/>
    <mergeCell ref="B149:C149"/>
    <mergeCell ref="B95:C95"/>
    <mergeCell ref="A169:A172"/>
    <mergeCell ref="A76:A94"/>
    <mergeCell ref="B76:G76"/>
    <mergeCell ref="A37:A74"/>
    <mergeCell ref="B37:G37"/>
    <mergeCell ref="A161:A167"/>
    <mergeCell ref="B161:G161"/>
    <mergeCell ref="B168:C168"/>
    <mergeCell ref="A1:G1"/>
    <mergeCell ref="B3:C3"/>
    <mergeCell ref="A4:A17"/>
    <mergeCell ref="B4:G4"/>
    <mergeCell ref="B36:C36"/>
    <mergeCell ref="B105:G105"/>
    <mergeCell ref="A19:A35"/>
    <mergeCell ref="B19:G19"/>
    <mergeCell ref="A96:A103"/>
    <mergeCell ref="B96:G96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  <col min="8" max="8" width="9.875" style="0" customWidth="1"/>
  </cols>
  <sheetData>
    <row r="1" spans="1:7" ht="30.75" customHeight="1">
      <c r="A1" s="133" t="s">
        <v>241</v>
      </c>
      <c r="B1" s="133"/>
      <c r="C1" s="133"/>
      <c r="D1" s="133"/>
      <c r="E1" s="133"/>
      <c r="F1" s="133"/>
      <c r="G1" s="133"/>
    </row>
    <row r="2" spans="1:7" ht="12.75">
      <c r="A2" s="1"/>
      <c r="B2" s="1"/>
      <c r="C2" s="1"/>
      <c r="D2" s="1"/>
      <c r="E2" s="1"/>
      <c r="F2" s="1"/>
      <c r="G2" s="1"/>
    </row>
    <row r="3" spans="1:7" s="20" customFormat="1" ht="51">
      <c r="A3" s="2" t="s">
        <v>0</v>
      </c>
      <c r="B3" s="131" t="s">
        <v>1</v>
      </c>
      <c r="C3" s="132"/>
      <c r="D3" s="2" t="s">
        <v>52</v>
      </c>
      <c r="E3" s="2" t="s">
        <v>173</v>
      </c>
      <c r="F3" s="2" t="s">
        <v>242</v>
      </c>
      <c r="G3" s="2" t="s">
        <v>2</v>
      </c>
    </row>
    <row r="4" spans="1:7" s="20" customFormat="1" ht="30.75" customHeight="1">
      <c r="A4" s="126">
        <v>1</v>
      </c>
      <c r="B4" s="127" t="s">
        <v>70</v>
      </c>
      <c r="C4" s="128"/>
      <c r="D4" s="128"/>
      <c r="E4" s="128"/>
      <c r="F4" s="128"/>
      <c r="G4" s="129"/>
    </row>
    <row r="5" spans="1:7" s="20" customFormat="1" ht="63.75">
      <c r="A5" s="126"/>
      <c r="B5" s="3" t="s">
        <v>3</v>
      </c>
      <c r="C5" s="4" t="s">
        <v>49</v>
      </c>
      <c r="D5" s="31" t="s">
        <v>20</v>
      </c>
      <c r="E5" s="5">
        <v>14059.1</v>
      </c>
      <c r="F5" s="4">
        <v>14053.1</v>
      </c>
      <c r="G5" s="105">
        <f>F5/E5</f>
        <v>0.9995732301498673</v>
      </c>
    </row>
    <row r="6" spans="1:7" s="20" customFormat="1" ht="38.25">
      <c r="A6" s="126"/>
      <c r="B6" s="3" t="s">
        <v>4</v>
      </c>
      <c r="C6" s="4" t="s">
        <v>50</v>
      </c>
      <c r="D6" s="31" t="s">
        <v>20</v>
      </c>
      <c r="E6" s="5">
        <v>6105.5</v>
      </c>
      <c r="F6" s="4">
        <v>6103.9</v>
      </c>
      <c r="G6" s="105">
        <f>F6/E6</f>
        <v>0.9997379412005568</v>
      </c>
    </row>
    <row r="7" spans="1:7" s="20" customFormat="1" ht="25.5">
      <c r="A7" s="126"/>
      <c r="B7" s="3" t="s">
        <v>5</v>
      </c>
      <c r="C7" s="4" t="s">
        <v>187</v>
      </c>
      <c r="D7" s="31" t="s">
        <v>20</v>
      </c>
      <c r="E7" s="5">
        <v>1024.3</v>
      </c>
      <c r="F7" s="4">
        <v>1023.5</v>
      </c>
      <c r="G7" s="105">
        <f>F7/E7</f>
        <v>0.9992189788148004</v>
      </c>
    </row>
    <row r="8" spans="1:7" s="20" customFormat="1" ht="63.75">
      <c r="A8" s="126"/>
      <c r="B8" s="3" t="s">
        <v>6</v>
      </c>
      <c r="C8" s="4" t="s">
        <v>51</v>
      </c>
      <c r="D8" s="31" t="s">
        <v>20</v>
      </c>
      <c r="E8" s="5">
        <v>39.5</v>
      </c>
      <c r="F8" s="4">
        <v>39.3</v>
      </c>
      <c r="G8" s="34">
        <f aca="true" t="shared" si="0" ref="G8:G17">F8/E8</f>
        <v>0.9949367088607595</v>
      </c>
    </row>
    <row r="9" spans="1:7" s="20" customFormat="1" ht="25.5">
      <c r="A9" s="126"/>
      <c r="B9" s="3" t="s">
        <v>7</v>
      </c>
      <c r="C9" s="4" t="s">
        <v>188</v>
      </c>
      <c r="D9" s="31" t="s">
        <v>20</v>
      </c>
      <c r="E9" s="5">
        <v>0.7</v>
      </c>
      <c r="F9" s="4">
        <v>0.625</v>
      </c>
      <c r="G9" s="34">
        <f t="shared" si="0"/>
        <v>0.8928571428571429</v>
      </c>
    </row>
    <row r="10" spans="1:7" s="20" customFormat="1" ht="38.25">
      <c r="A10" s="126"/>
      <c r="B10" s="3" t="s">
        <v>8</v>
      </c>
      <c r="C10" s="4" t="s">
        <v>53</v>
      </c>
      <c r="D10" s="31" t="s">
        <v>20</v>
      </c>
      <c r="E10" s="5">
        <v>32.9</v>
      </c>
      <c r="F10" s="4">
        <v>19.6</v>
      </c>
      <c r="G10" s="34">
        <f t="shared" si="0"/>
        <v>0.5957446808510639</v>
      </c>
    </row>
    <row r="11" spans="1:7" s="20" customFormat="1" ht="78.75" customHeight="1">
      <c r="A11" s="126"/>
      <c r="B11" s="3" t="s">
        <v>13</v>
      </c>
      <c r="C11" s="4" t="s">
        <v>54</v>
      </c>
      <c r="D11" s="31" t="s">
        <v>20</v>
      </c>
      <c r="E11" s="5"/>
      <c r="F11" s="4"/>
      <c r="G11" s="34" t="s">
        <v>59</v>
      </c>
    </row>
    <row r="12" spans="1:7" s="20" customFormat="1" ht="24.75" customHeight="1">
      <c r="A12" s="126"/>
      <c r="B12" s="3" t="s">
        <v>57</v>
      </c>
      <c r="C12" s="4" t="s">
        <v>55</v>
      </c>
      <c r="D12" s="31" t="s">
        <v>20</v>
      </c>
      <c r="E12" s="5"/>
      <c r="F12" s="5"/>
      <c r="G12" s="34" t="s">
        <v>59</v>
      </c>
    </row>
    <row r="13" spans="1:7" s="20" customFormat="1" ht="38.25" customHeight="1">
      <c r="A13" s="126"/>
      <c r="B13" s="3" t="s">
        <v>100</v>
      </c>
      <c r="C13" s="4" t="s">
        <v>56</v>
      </c>
      <c r="D13" s="31" t="s">
        <v>20</v>
      </c>
      <c r="E13" s="4">
        <v>76.5</v>
      </c>
      <c r="F13" s="4">
        <v>76.5</v>
      </c>
      <c r="G13" s="34">
        <f t="shared" si="0"/>
        <v>1</v>
      </c>
    </row>
    <row r="14" spans="1:7" s="20" customFormat="1" ht="38.25" customHeight="1">
      <c r="A14" s="126"/>
      <c r="B14" s="3" t="s">
        <v>102</v>
      </c>
      <c r="C14" s="4" t="s">
        <v>58</v>
      </c>
      <c r="D14" s="31" t="s">
        <v>20</v>
      </c>
      <c r="E14" s="4">
        <v>29.3</v>
      </c>
      <c r="F14" s="4">
        <v>15.4</v>
      </c>
      <c r="G14" s="34">
        <f t="shared" si="0"/>
        <v>0.5255972696245734</v>
      </c>
    </row>
    <row r="15" spans="1:7" s="20" customFormat="1" ht="38.25" customHeight="1">
      <c r="A15" s="126"/>
      <c r="B15" s="3" t="s">
        <v>104</v>
      </c>
      <c r="C15" s="4" t="s">
        <v>189</v>
      </c>
      <c r="D15" s="31" t="s">
        <v>20</v>
      </c>
      <c r="E15" s="4">
        <v>72.1</v>
      </c>
      <c r="F15" s="4">
        <v>72.1</v>
      </c>
      <c r="G15" s="34">
        <f t="shared" si="0"/>
        <v>1</v>
      </c>
    </row>
    <row r="16" spans="1:7" s="20" customFormat="1" ht="21" customHeight="1">
      <c r="A16" s="126"/>
      <c r="B16" s="3" t="s">
        <v>106</v>
      </c>
      <c r="C16" s="4" t="s">
        <v>190</v>
      </c>
      <c r="D16" s="31" t="s">
        <v>20</v>
      </c>
      <c r="E16" s="4">
        <v>672.5</v>
      </c>
      <c r="F16" s="4">
        <v>672.5</v>
      </c>
      <c r="G16" s="34">
        <f t="shared" si="0"/>
        <v>1</v>
      </c>
    </row>
    <row r="17" spans="1:7" s="20" customFormat="1" ht="24" customHeight="1">
      <c r="A17" s="126"/>
      <c r="B17" s="66"/>
      <c r="C17" s="33" t="s">
        <v>24</v>
      </c>
      <c r="D17" s="32" t="s">
        <v>20</v>
      </c>
      <c r="E17" s="33">
        <f>SUM(E5:E16)</f>
        <v>22112.399999999998</v>
      </c>
      <c r="F17" s="33">
        <f>SUM(F5:F16)</f>
        <v>22076.524999999998</v>
      </c>
      <c r="G17" s="35">
        <f t="shared" si="0"/>
        <v>0.9983776071344584</v>
      </c>
    </row>
    <row r="18" spans="1:7" s="20" customFormat="1" ht="12.75">
      <c r="A18" s="48"/>
      <c r="B18" s="106" t="s">
        <v>14</v>
      </c>
      <c r="C18" s="107"/>
      <c r="D18" s="6"/>
      <c r="E18" s="49">
        <f>SUM(E17)</f>
        <v>22112.399999999998</v>
      </c>
      <c r="F18" s="49">
        <f>SUM(F17)</f>
        <v>22076.524999999998</v>
      </c>
      <c r="G18" s="50">
        <f>F18/E18*100</f>
        <v>99.83776071344585</v>
      </c>
    </row>
    <row r="19" spans="1:7" s="20" customFormat="1" ht="18" customHeight="1">
      <c r="A19" s="126">
        <v>2</v>
      </c>
      <c r="B19" s="127" t="s">
        <v>164</v>
      </c>
      <c r="C19" s="128"/>
      <c r="D19" s="128"/>
      <c r="E19" s="128"/>
      <c r="F19" s="128"/>
      <c r="G19" s="129"/>
    </row>
    <row r="20" spans="1:7" s="20" customFormat="1" ht="21.75" customHeight="1">
      <c r="A20" s="126"/>
      <c r="B20" s="3" t="s">
        <v>3</v>
      </c>
      <c r="C20" s="7" t="s">
        <v>163</v>
      </c>
      <c r="D20" s="31" t="s">
        <v>19</v>
      </c>
      <c r="E20" s="5">
        <v>42095.1</v>
      </c>
      <c r="F20" s="5">
        <v>42095.1</v>
      </c>
      <c r="G20" s="34">
        <f>F20/E20</f>
        <v>1</v>
      </c>
    </row>
    <row r="21" spans="1:7" s="20" customFormat="1" ht="21" customHeight="1">
      <c r="A21" s="126"/>
      <c r="B21" s="3"/>
      <c r="C21" s="7"/>
      <c r="D21" s="31" t="s">
        <v>20</v>
      </c>
      <c r="E21" s="5">
        <v>57350.4</v>
      </c>
      <c r="F21" s="5">
        <v>57138.9</v>
      </c>
      <c r="G21" s="34">
        <f aca="true" t="shared" si="1" ref="G21:G35">F21/E21</f>
        <v>0.9963121442919317</v>
      </c>
    </row>
    <row r="22" spans="1:7" s="20" customFormat="1" ht="21.75" customHeight="1">
      <c r="A22" s="126"/>
      <c r="B22" s="3" t="s">
        <v>4</v>
      </c>
      <c r="C22" s="7" t="s">
        <v>29</v>
      </c>
      <c r="D22" s="31" t="s">
        <v>19</v>
      </c>
      <c r="E22" s="5">
        <v>92121.2</v>
      </c>
      <c r="F22" s="5">
        <v>92111.2</v>
      </c>
      <c r="G22" s="34">
        <f t="shared" si="1"/>
        <v>0.9998914473541378</v>
      </c>
    </row>
    <row r="23" spans="1:7" s="20" customFormat="1" ht="21.75" customHeight="1">
      <c r="A23" s="126"/>
      <c r="B23" s="3"/>
      <c r="C23" s="7"/>
      <c r="D23" s="31" t="s">
        <v>36</v>
      </c>
      <c r="E23" s="5">
        <v>366.6</v>
      </c>
      <c r="F23" s="5">
        <v>351.9</v>
      </c>
      <c r="G23" s="34">
        <f t="shared" si="1"/>
        <v>0.9599018003273321</v>
      </c>
    </row>
    <row r="24" spans="1:7" s="20" customFormat="1" ht="20.25" customHeight="1">
      <c r="A24" s="126"/>
      <c r="B24" s="3"/>
      <c r="C24" s="7"/>
      <c r="D24" s="31" t="s">
        <v>20</v>
      </c>
      <c r="E24" s="5">
        <v>33540.7</v>
      </c>
      <c r="F24" s="5">
        <v>33476.4</v>
      </c>
      <c r="G24" s="34">
        <f t="shared" si="1"/>
        <v>0.9980829261166286</v>
      </c>
    </row>
    <row r="25" spans="1:7" s="20" customFormat="1" ht="45.75" customHeight="1">
      <c r="A25" s="126"/>
      <c r="B25" s="3" t="s">
        <v>5</v>
      </c>
      <c r="C25" s="7" t="s">
        <v>30</v>
      </c>
      <c r="D25" s="31" t="s">
        <v>19</v>
      </c>
      <c r="E25" s="5">
        <v>797.4</v>
      </c>
      <c r="F25" s="5">
        <v>797.4</v>
      </c>
      <c r="G25" s="34">
        <f t="shared" si="1"/>
        <v>1</v>
      </c>
    </row>
    <row r="26" spans="1:7" s="20" customFormat="1" ht="21" customHeight="1">
      <c r="A26" s="126"/>
      <c r="B26" s="3"/>
      <c r="C26" s="7"/>
      <c r="D26" s="31" t="s">
        <v>20</v>
      </c>
      <c r="E26" s="5">
        <v>11434.3</v>
      </c>
      <c r="F26" s="5">
        <v>11434.3</v>
      </c>
      <c r="G26" s="34">
        <f t="shared" si="1"/>
        <v>1</v>
      </c>
    </row>
    <row r="27" spans="1:7" s="20" customFormat="1" ht="32.25" customHeight="1">
      <c r="A27" s="126"/>
      <c r="B27" s="3" t="s">
        <v>6</v>
      </c>
      <c r="C27" s="7" t="s">
        <v>31</v>
      </c>
      <c r="D27" s="31" t="s">
        <v>19</v>
      </c>
      <c r="E27" s="5">
        <v>0</v>
      </c>
      <c r="F27" s="5"/>
      <c r="G27" s="34"/>
    </row>
    <row r="28" spans="1:7" s="20" customFormat="1" ht="18" customHeight="1">
      <c r="A28" s="126"/>
      <c r="B28" s="3"/>
      <c r="C28" s="7"/>
      <c r="D28" s="31" t="s">
        <v>20</v>
      </c>
      <c r="E28" s="5">
        <v>6736.7</v>
      </c>
      <c r="F28" s="5">
        <v>6736.7</v>
      </c>
      <c r="G28" s="34">
        <f t="shared" si="1"/>
        <v>1</v>
      </c>
    </row>
    <row r="29" spans="1:7" s="20" customFormat="1" ht="23.25" customHeight="1">
      <c r="A29" s="126"/>
      <c r="B29" s="3" t="s">
        <v>7</v>
      </c>
      <c r="C29" s="7" t="s">
        <v>32</v>
      </c>
      <c r="D29" s="31" t="s">
        <v>19</v>
      </c>
      <c r="E29" s="5">
        <v>5.1</v>
      </c>
      <c r="F29" s="5">
        <v>5.1</v>
      </c>
      <c r="G29" s="34">
        <f t="shared" si="1"/>
        <v>1</v>
      </c>
    </row>
    <row r="30" spans="1:7" s="20" customFormat="1" ht="21" customHeight="1">
      <c r="A30" s="126"/>
      <c r="B30" s="3"/>
      <c r="C30" s="7"/>
      <c r="D30" s="31" t="s">
        <v>20</v>
      </c>
      <c r="E30" s="5">
        <v>1197.9</v>
      </c>
      <c r="F30" s="5">
        <v>1197.9</v>
      </c>
      <c r="G30" s="34">
        <f t="shared" si="1"/>
        <v>1</v>
      </c>
    </row>
    <row r="31" spans="1:7" s="20" customFormat="1" ht="22.5">
      <c r="A31" s="126"/>
      <c r="B31" s="3" t="s">
        <v>8</v>
      </c>
      <c r="C31" s="7" t="s">
        <v>33</v>
      </c>
      <c r="D31" s="31" t="s">
        <v>19</v>
      </c>
      <c r="E31" s="5">
        <v>7330.4</v>
      </c>
      <c r="F31" s="5">
        <v>6834.9</v>
      </c>
      <c r="G31" s="34">
        <f t="shared" si="1"/>
        <v>0.9324047800938557</v>
      </c>
    </row>
    <row r="32" spans="1:7" s="20" customFormat="1" ht="22.5">
      <c r="A32" s="126"/>
      <c r="B32" s="3"/>
      <c r="C32" s="7"/>
      <c r="D32" s="31" t="s">
        <v>20</v>
      </c>
      <c r="E32" s="5">
        <v>2001.5</v>
      </c>
      <c r="F32" s="5">
        <v>2001.5</v>
      </c>
      <c r="G32" s="34">
        <f t="shared" si="1"/>
        <v>1</v>
      </c>
    </row>
    <row r="33" spans="1:7" s="20" customFormat="1" ht="22.5">
      <c r="A33" s="126"/>
      <c r="B33" s="66"/>
      <c r="C33" s="30" t="s">
        <v>24</v>
      </c>
      <c r="D33" s="32" t="s">
        <v>19</v>
      </c>
      <c r="E33" s="33">
        <f>E20+E22+E25+E27+E29+E31</f>
        <v>142349.19999999998</v>
      </c>
      <c r="F33" s="33">
        <f>F20+F22+F25+F27+F29+F31</f>
        <v>141843.69999999998</v>
      </c>
      <c r="G33" s="35">
        <f t="shared" si="1"/>
        <v>0.9964488736150255</v>
      </c>
    </row>
    <row r="34" spans="1:7" s="20" customFormat="1" ht="22.5">
      <c r="A34" s="126"/>
      <c r="B34" s="66"/>
      <c r="C34" s="30"/>
      <c r="D34" s="32" t="s">
        <v>36</v>
      </c>
      <c r="E34" s="33">
        <f>E23</f>
        <v>366.6</v>
      </c>
      <c r="F34" s="33">
        <f>F23</f>
        <v>351.9</v>
      </c>
      <c r="G34" s="35">
        <f t="shared" si="1"/>
        <v>0.9599018003273321</v>
      </c>
    </row>
    <row r="35" spans="1:7" s="20" customFormat="1" ht="22.5">
      <c r="A35" s="126"/>
      <c r="B35" s="66"/>
      <c r="C35" s="67"/>
      <c r="D35" s="32" t="s">
        <v>20</v>
      </c>
      <c r="E35" s="33">
        <f>E21+E24+E26+E28+E30+E32</f>
        <v>112261.5</v>
      </c>
      <c r="F35" s="33">
        <f>F21+F24+F26+F28+F30+F32</f>
        <v>111985.7</v>
      </c>
      <c r="G35" s="35">
        <f t="shared" si="1"/>
        <v>0.997543236104987</v>
      </c>
    </row>
    <row r="36" spans="1:7" s="20" customFormat="1" ht="12.75">
      <c r="A36" s="48"/>
      <c r="B36" s="106" t="s">
        <v>14</v>
      </c>
      <c r="C36" s="107"/>
      <c r="D36" s="6"/>
      <c r="E36" s="6">
        <f>SUM(E33:E35)</f>
        <v>254977.3</v>
      </c>
      <c r="F36" s="6">
        <f>SUM(F33:F35)</f>
        <v>254181.3</v>
      </c>
      <c r="G36" s="50">
        <f>F36/E36*100</f>
        <v>99.6878153466995</v>
      </c>
    </row>
    <row r="37" spans="1:7" s="20" customFormat="1" ht="20.25" customHeight="1">
      <c r="A37" s="126">
        <v>3</v>
      </c>
      <c r="B37" s="127" t="s">
        <v>140</v>
      </c>
      <c r="C37" s="128"/>
      <c r="D37" s="128"/>
      <c r="E37" s="128"/>
      <c r="F37" s="128"/>
      <c r="G37" s="129"/>
    </row>
    <row r="38" spans="1:7" s="20" customFormat="1" ht="20.25" customHeight="1">
      <c r="A38" s="126"/>
      <c r="B38" s="3" t="s">
        <v>3</v>
      </c>
      <c r="C38" s="7" t="s">
        <v>92</v>
      </c>
      <c r="D38" s="31" t="s">
        <v>20</v>
      </c>
      <c r="E38" s="5">
        <v>1</v>
      </c>
      <c r="F38" s="5">
        <v>1</v>
      </c>
      <c r="G38" s="34">
        <f>F38/E38</f>
        <v>1</v>
      </c>
    </row>
    <row r="39" spans="1:7" s="20" customFormat="1" ht="20.25" customHeight="1">
      <c r="A39" s="126"/>
      <c r="B39" s="3" t="s">
        <v>4</v>
      </c>
      <c r="C39" s="7" t="s">
        <v>93</v>
      </c>
      <c r="D39" s="31" t="s">
        <v>20</v>
      </c>
      <c r="E39" s="5">
        <v>0</v>
      </c>
      <c r="F39" s="5">
        <v>0</v>
      </c>
      <c r="G39" s="34"/>
    </row>
    <row r="40" spans="1:7" s="20" customFormat="1" ht="20.25" customHeight="1">
      <c r="A40" s="126"/>
      <c r="B40" s="3" t="s">
        <v>5</v>
      </c>
      <c r="C40" s="7" t="s">
        <v>94</v>
      </c>
      <c r="D40" s="31" t="s">
        <v>20</v>
      </c>
      <c r="E40" s="5">
        <v>1</v>
      </c>
      <c r="F40" s="5">
        <v>1</v>
      </c>
      <c r="G40" s="34">
        <f aca="true" t="shared" si="2" ref="G40:G65">F40/E40</f>
        <v>1</v>
      </c>
    </row>
    <row r="41" spans="1:7" s="20" customFormat="1" ht="20.25" customHeight="1">
      <c r="A41" s="126"/>
      <c r="B41" s="3" t="s">
        <v>6</v>
      </c>
      <c r="C41" s="7" t="s">
        <v>95</v>
      </c>
      <c r="D41" s="31" t="s">
        <v>20</v>
      </c>
      <c r="E41" s="5">
        <v>1.5</v>
      </c>
      <c r="F41" s="5">
        <v>1.5</v>
      </c>
      <c r="G41" s="34">
        <f t="shared" si="2"/>
        <v>1</v>
      </c>
    </row>
    <row r="42" spans="1:7" s="20" customFormat="1" ht="19.5" customHeight="1">
      <c r="A42" s="126"/>
      <c r="B42" s="3" t="s">
        <v>7</v>
      </c>
      <c r="C42" s="7" t="s">
        <v>96</v>
      </c>
      <c r="D42" s="31" t="s">
        <v>20</v>
      </c>
      <c r="E42" s="5">
        <v>2</v>
      </c>
      <c r="F42" s="5">
        <v>2</v>
      </c>
      <c r="G42" s="34">
        <f t="shared" si="2"/>
        <v>1</v>
      </c>
    </row>
    <row r="43" spans="1:7" s="20" customFormat="1" ht="20.25" customHeight="1" hidden="1">
      <c r="A43" s="126"/>
      <c r="B43" s="3" t="s">
        <v>8</v>
      </c>
      <c r="C43" s="7" t="s">
        <v>97</v>
      </c>
      <c r="D43" s="31" t="s">
        <v>20</v>
      </c>
      <c r="E43" s="5">
        <v>0</v>
      </c>
      <c r="F43" s="5">
        <v>0</v>
      </c>
      <c r="G43" s="34"/>
    </row>
    <row r="44" spans="1:7" s="20" customFormat="1" ht="20.25" customHeight="1">
      <c r="A44" s="126"/>
      <c r="B44" s="3" t="s">
        <v>13</v>
      </c>
      <c r="C44" s="7" t="s">
        <v>98</v>
      </c>
      <c r="D44" s="31" t="s">
        <v>20</v>
      </c>
      <c r="E44" s="5">
        <v>1</v>
      </c>
      <c r="F44" s="5">
        <v>1</v>
      </c>
      <c r="G44" s="34">
        <f t="shared" si="2"/>
        <v>1</v>
      </c>
    </row>
    <row r="45" spans="1:7" s="20" customFormat="1" ht="20.25" customHeight="1">
      <c r="A45" s="126"/>
      <c r="B45" s="3" t="s">
        <v>57</v>
      </c>
      <c r="C45" s="7" t="s">
        <v>99</v>
      </c>
      <c r="D45" s="31" t="s">
        <v>20</v>
      </c>
      <c r="E45" s="5">
        <v>1</v>
      </c>
      <c r="F45" s="5">
        <v>1</v>
      </c>
      <c r="G45" s="34">
        <f t="shared" si="2"/>
        <v>1</v>
      </c>
    </row>
    <row r="46" spans="1:7" s="20" customFormat="1" ht="20.25" customHeight="1">
      <c r="A46" s="126"/>
      <c r="B46" s="3" t="s">
        <v>100</v>
      </c>
      <c r="C46" s="7" t="s">
        <v>101</v>
      </c>
      <c r="D46" s="31" t="s">
        <v>20</v>
      </c>
      <c r="E46" s="5">
        <v>1.5</v>
      </c>
      <c r="F46" s="5">
        <v>1.5</v>
      </c>
      <c r="G46" s="34">
        <f t="shared" si="2"/>
        <v>1</v>
      </c>
    </row>
    <row r="47" spans="1:7" s="20" customFormat="1" ht="20.25" customHeight="1">
      <c r="A47" s="126"/>
      <c r="B47" s="3" t="s">
        <v>102</v>
      </c>
      <c r="C47" s="7" t="s">
        <v>103</v>
      </c>
      <c r="D47" s="31" t="s">
        <v>20</v>
      </c>
      <c r="E47" s="5">
        <v>2</v>
      </c>
      <c r="F47" s="5">
        <v>2</v>
      </c>
      <c r="G47" s="34">
        <f t="shared" si="2"/>
        <v>1</v>
      </c>
    </row>
    <row r="48" spans="1:7" s="20" customFormat="1" ht="20.25" customHeight="1">
      <c r="A48" s="126"/>
      <c r="B48" s="3" t="s">
        <v>104</v>
      </c>
      <c r="C48" s="7" t="s">
        <v>105</v>
      </c>
      <c r="D48" s="31" t="s">
        <v>20</v>
      </c>
      <c r="E48" s="5">
        <v>2</v>
      </c>
      <c r="F48" s="5">
        <v>2</v>
      </c>
      <c r="G48" s="34">
        <f t="shared" si="2"/>
        <v>1</v>
      </c>
    </row>
    <row r="49" spans="1:7" s="20" customFormat="1" ht="20.25" customHeight="1">
      <c r="A49" s="126"/>
      <c r="B49" s="3" t="s">
        <v>106</v>
      </c>
      <c r="C49" s="7" t="s">
        <v>107</v>
      </c>
      <c r="D49" s="31" t="s">
        <v>20</v>
      </c>
      <c r="E49" s="5">
        <v>1</v>
      </c>
      <c r="F49" s="5">
        <v>1</v>
      </c>
      <c r="G49" s="34">
        <f t="shared" si="2"/>
        <v>1</v>
      </c>
    </row>
    <row r="50" spans="1:7" s="20" customFormat="1" ht="20.25" customHeight="1">
      <c r="A50" s="126"/>
      <c r="B50" s="3" t="s">
        <v>108</v>
      </c>
      <c r="C50" s="7" t="s">
        <v>109</v>
      </c>
      <c r="D50" s="31" t="s">
        <v>20</v>
      </c>
      <c r="E50" s="5">
        <v>1</v>
      </c>
      <c r="F50" s="5">
        <v>1</v>
      </c>
      <c r="G50" s="34">
        <f t="shared" si="2"/>
        <v>1</v>
      </c>
    </row>
    <row r="51" spans="1:7" s="20" customFormat="1" ht="20.25" customHeight="1" hidden="1">
      <c r="A51" s="126"/>
      <c r="B51" s="3" t="s">
        <v>110</v>
      </c>
      <c r="C51" s="7" t="s">
        <v>111</v>
      </c>
      <c r="D51" s="31" t="s">
        <v>20</v>
      </c>
      <c r="E51" s="5">
        <v>0</v>
      </c>
      <c r="F51" s="5">
        <v>0</v>
      </c>
      <c r="G51" s="34" t="e">
        <f t="shared" si="2"/>
        <v>#DIV/0!</v>
      </c>
    </row>
    <row r="52" spans="1:7" s="20" customFormat="1" ht="20.25" customHeight="1">
      <c r="A52" s="126"/>
      <c r="B52" s="3" t="s">
        <v>112</v>
      </c>
      <c r="C52" s="7" t="s">
        <v>113</v>
      </c>
      <c r="D52" s="31" t="s">
        <v>20</v>
      </c>
      <c r="E52" s="5">
        <v>0</v>
      </c>
      <c r="F52" s="5">
        <v>0</v>
      </c>
      <c r="G52" s="34"/>
    </row>
    <row r="53" spans="1:7" s="20" customFormat="1" ht="20.25" customHeight="1">
      <c r="A53" s="126"/>
      <c r="B53" s="3" t="s">
        <v>114</v>
      </c>
      <c r="C53" s="7" t="s">
        <v>115</v>
      </c>
      <c r="D53" s="31" t="s">
        <v>20</v>
      </c>
      <c r="E53" s="5">
        <v>1.5</v>
      </c>
      <c r="F53" s="5">
        <v>1.5</v>
      </c>
      <c r="G53" s="34">
        <f t="shared" si="2"/>
        <v>1</v>
      </c>
    </row>
    <row r="54" spans="1:7" s="20" customFormat="1" ht="20.25" customHeight="1">
      <c r="A54" s="126"/>
      <c r="B54" s="3" t="s">
        <v>116</v>
      </c>
      <c r="C54" s="7" t="s">
        <v>117</v>
      </c>
      <c r="D54" s="31" t="s">
        <v>20</v>
      </c>
      <c r="E54" s="5">
        <v>1</v>
      </c>
      <c r="F54" s="5">
        <v>1</v>
      </c>
      <c r="G54" s="34">
        <f>F54/E54</f>
        <v>1</v>
      </c>
    </row>
    <row r="55" spans="1:7" s="20" customFormat="1" ht="20.25" customHeight="1">
      <c r="A55" s="126"/>
      <c r="B55" s="3" t="s">
        <v>118</v>
      </c>
      <c r="C55" s="7" t="s">
        <v>119</v>
      </c>
      <c r="D55" s="31" t="s">
        <v>20</v>
      </c>
      <c r="E55" s="5">
        <v>1</v>
      </c>
      <c r="F55" s="5">
        <v>1</v>
      </c>
      <c r="G55" s="34">
        <f t="shared" si="2"/>
        <v>1</v>
      </c>
    </row>
    <row r="56" spans="1:7" s="20" customFormat="1" ht="20.25" customHeight="1">
      <c r="A56" s="126"/>
      <c r="B56" s="3" t="s">
        <v>120</v>
      </c>
      <c r="C56" s="7" t="s">
        <v>121</v>
      </c>
      <c r="D56" s="31" t="s">
        <v>20</v>
      </c>
      <c r="E56" s="5">
        <v>1</v>
      </c>
      <c r="F56" s="5">
        <v>1</v>
      </c>
      <c r="G56" s="34">
        <f t="shared" si="2"/>
        <v>1</v>
      </c>
    </row>
    <row r="57" spans="1:7" s="20" customFormat="1" ht="20.25" customHeight="1">
      <c r="A57" s="126"/>
      <c r="B57" s="3" t="s">
        <v>122</v>
      </c>
      <c r="C57" s="7" t="s">
        <v>128</v>
      </c>
      <c r="D57" s="31" t="s">
        <v>20</v>
      </c>
      <c r="E57" s="5">
        <v>2</v>
      </c>
      <c r="F57" s="5">
        <v>2</v>
      </c>
      <c r="G57" s="34">
        <f t="shared" si="2"/>
        <v>1</v>
      </c>
    </row>
    <row r="58" spans="1:7" s="20" customFormat="1" ht="20.25" customHeight="1">
      <c r="A58" s="126"/>
      <c r="B58" s="3" t="s">
        <v>123</v>
      </c>
      <c r="C58" s="7" t="s">
        <v>184</v>
      </c>
      <c r="D58" s="31" t="s">
        <v>20</v>
      </c>
      <c r="E58" s="5">
        <v>3</v>
      </c>
      <c r="F58" s="5">
        <v>3</v>
      </c>
      <c r="G58" s="34">
        <f t="shared" si="2"/>
        <v>1</v>
      </c>
    </row>
    <row r="59" spans="1:7" s="20" customFormat="1" ht="20.25" customHeight="1">
      <c r="A59" s="126"/>
      <c r="B59" s="3" t="s">
        <v>124</v>
      </c>
      <c r="C59" s="7" t="s">
        <v>129</v>
      </c>
      <c r="D59" s="31" t="s">
        <v>20</v>
      </c>
      <c r="E59" s="5">
        <v>1.5</v>
      </c>
      <c r="F59" s="5">
        <v>1.5</v>
      </c>
      <c r="G59" s="34">
        <f t="shared" si="2"/>
        <v>1</v>
      </c>
    </row>
    <row r="60" spans="1:7" s="20" customFormat="1" ht="20.25" customHeight="1">
      <c r="A60" s="126"/>
      <c r="B60" s="3" t="s">
        <v>125</v>
      </c>
      <c r="C60" s="7" t="s">
        <v>130</v>
      </c>
      <c r="D60" s="31" t="s">
        <v>20</v>
      </c>
      <c r="E60" s="5">
        <v>1</v>
      </c>
      <c r="F60" s="5">
        <v>1</v>
      </c>
      <c r="G60" s="34">
        <f t="shared" si="2"/>
        <v>1</v>
      </c>
    </row>
    <row r="61" spans="1:7" s="20" customFormat="1" ht="20.25" customHeight="1">
      <c r="A61" s="126"/>
      <c r="B61" s="3" t="s">
        <v>126</v>
      </c>
      <c r="C61" s="7" t="s">
        <v>131</v>
      </c>
      <c r="D61" s="31" t="s">
        <v>20</v>
      </c>
      <c r="E61" s="5">
        <v>0</v>
      </c>
      <c r="F61" s="5">
        <v>0</v>
      </c>
      <c r="G61" s="34"/>
    </row>
    <row r="62" spans="1:7" s="20" customFormat="1" ht="20.25" customHeight="1">
      <c r="A62" s="126"/>
      <c r="B62" s="3" t="s">
        <v>127</v>
      </c>
      <c r="C62" s="7" t="s">
        <v>136</v>
      </c>
      <c r="D62" s="31" t="s">
        <v>20</v>
      </c>
      <c r="E62" s="5">
        <v>13</v>
      </c>
      <c r="F62" s="5">
        <v>13</v>
      </c>
      <c r="G62" s="34">
        <f t="shared" si="2"/>
        <v>1</v>
      </c>
    </row>
    <row r="63" spans="1:7" s="20" customFormat="1" ht="20.25" customHeight="1">
      <c r="A63" s="126"/>
      <c r="B63" s="3" t="s">
        <v>132</v>
      </c>
      <c r="C63" s="7" t="s">
        <v>137</v>
      </c>
      <c r="D63" s="31" t="s">
        <v>20</v>
      </c>
      <c r="E63" s="5">
        <v>1</v>
      </c>
      <c r="F63" s="5">
        <v>1</v>
      </c>
      <c r="G63" s="34">
        <f t="shared" si="2"/>
        <v>1</v>
      </c>
    </row>
    <row r="64" spans="1:7" s="20" customFormat="1" ht="20.25" customHeight="1">
      <c r="A64" s="126"/>
      <c r="B64" s="3" t="s">
        <v>133</v>
      </c>
      <c r="C64" s="7" t="s">
        <v>138</v>
      </c>
      <c r="D64" s="31" t="s">
        <v>20</v>
      </c>
      <c r="E64" s="5">
        <v>0</v>
      </c>
      <c r="F64" s="5">
        <v>0</v>
      </c>
      <c r="G64" s="34"/>
    </row>
    <row r="65" spans="1:7" s="20" customFormat="1" ht="20.25" customHeight="1">
      <c r="A65" s="126"/>
      <c r="B65" s="3" t="s">
        <v>134</v>
      </c>
      <c r="C65" s="7" t="s">
        <v>139</v>
      </c>
      <c r="D65" s="31" t="s">
        <v>20</v>
      </c>
      <c r="E65" s="5">
        <v>4</v>
      </c>
      <c r="F65" s="5">
        <v>4</v>
      </c>
      <c r="G65" s="34">
        <f t="shared" si="2"/>
        <v>1</v>
      </c>
    </row>
    <row r="66" spans="1:7" s="20" customFormat="1" ht="20.25" customHeight="1">
      <c r="A66" s="126"/>
      <c r="B66" s="3" t="s">
        <v>135</v>
      </c>
      <c r="C66" s="7" t="s">
        <v>185</v>
      </c>
      <c r="D66" s="31" t="s">
        <v>20</v>
      </c>
      <c r="E66" s="5">
        <v>0</v>
      </c>
      <c r="F66" s="5">
        <v>0</v>
      </c>
      <c r="G66" s="34"/>
    </row>
    <row r="67" spans="1:7" s="20" customFormat="1" ht="24" customHeight="1">
      <c r="A67" s="126"/>
      <c r="B67" s="3"/>
      <c r="C67" s="7" t="s">
        <v>35</v>
      </c>
      <c r="D67" s="31" t="s">
        <v>20</v>
      </c>
      <c r="E67" s="78">
        <v>0</v>
      </c>
      <c r="F67" s="5">
        <v>0</v>
      </c>
      <c r="G67" s="34"/>
    </row>
    <row r="68" spans="1:7" s="20" customFormat="1" ht="20.25" customHeight="1">
      <c r="A68" s="126"/>
      <c r="B68" s="45"/>
      <c r="C68" s="45"/>
      <c r="D68" s="31" t="s">
        <v>19</v>
      </c>
      <c r="E68" s="78"/>
      <c r="F68" s="5"/>
      <c r="G68" s="34"/>
    </row>
    <row r="69" spans="1:7" s="20" customFormat="1" ht="20.25" customHeight="1">
      <c r="A69" s="126"/>
      <c r="B69" s="45"/>
      <c r="C69" s="45"/>
      <c r="D69" s="31" t="s">
        <v>36</v>
      </c>
      <c r="E69" s="79"/>
      <c r="F69" s="5"/>
      <c r="G69" s="34"/>
    </row>
    <row r="70" spans="1:7" s="20" customFormat="1" ht="20.25" customHeight="1">
      <c r="A70" s="126"/>
      <c r="B70" s="45"/>
      <c r="C70" s="45"/>
      <c r="D70" s="31" t="s">
        <v>37</v>
      </c>
      <c r="E70" s="44"/>
      <c r="G70" s="34"/>
    </row>
    <row r="71" spans="1:7" s="20" customFormat="1" ht="20.25" customHeight="1">
      <c r="A71" s="126"/>
      <c r="B71" s="46"/>
      <c r="C71" s="30" t="s">
        <v>24</v>
      </c>
      <c r="D71" s="32" t="s">
        <v>36</v>
      </c>
      <c r="E71" s="47">
        <f>E69</f>
        <v>0</v>
      </c>
      <c r="F71" s="47">
        <f>F69</f>
        <v>0</v>
      </c>
      <c r="G71" s="35"/>
    </row>
    <row r="72" spans="1:7" s="20" customFormat="1" ht="20.25" customHeight="1">
      <c r="A72" s="126"/>
      <c r="B72" s="46"/>
      <c r="C72" s="46"/>
      <c r="D72" s="32" t="s">
        <v>19</v>
      </c>
      <c r="E72" s="47">
        <f>E68</f>
        <v>0</v>
      </c>
      <c r="F72" s="47">
        <f>F68</f>
        <v>0</v>
      </c>
      <c r="G72" s="35"/>
    </row>
    <row r="73" spans="1:7" s="20" customFormat="1" ht="20.25" customHeight="1">
      <c r="A73" s="126"/>
      <c r="B73" s="46"/>
      <c r="C73" s="46"/>
      <c r="D73" s="32" t="s">
        <v>20</v>
      </c>
      <c r="E73" s="47">
        <f>SUM(E38:E67)</f>
        <v>45</v>
      </c>
      <c r="F73" s="47">
        <f>SUM(F38:F67)</f>
        <v>45</v>
      </c>
      <c r="G73" s="35">
        <f>F73/E73</f>
        <v>1</v>
      </c>
    </row>
    <row r="74" spans="1:7" s="20" customFormat="1" ht="20.25" customHeight="1">
      <c r="A74" s="126"/>
      <c r="B74" s="46"/>
      <c r="C74" s="46"/>
      <c r="D74" s="32" t="s">
        <v>37</v>
      </c>
      <c r="E74" s="47"/>
      <c r="F74" s="47"/>
      <c r="G74" s="35"/>
    </row>
    <row r="75" spans="1:7" s="20" customFormat="1" ht="12.75">
      <c r="A75" s="48"/>
      <c r="B75" s="106" t="s">
        <v>14</v>
      </c>
      <c r="C75" s="107"/>
      <c r="D75" s="6"/>
      <c r="E75" s="49">
        <f>SUM(E71:E74)</f>
        <v>45</v>
      </c>
      <c r="F75" s="49">
        <f>SUM(F71:F74)</f>
        <v>45</v>
      </c>
      <c r="G75" s="50">
        <f>F75/E75*100</f>
        <v>100</v>
      </c>
    </row>
    <row r="76" spans="1:7" s="20" customFormat="1" ht="17.25" customHeight="1">
      <c r="A76" s="117">
        <v>4</v>
      </c>
      <c r="B76" s="127" t="s">
        <v>72</v>
      </c>
      <c r="C76" s="128"/>
      <c r="D76" s="128"/>
      <c r="E76" s="128"/>
      <c r="F76" s="128"/>
      <c r="G76" s="129"/>
    </row>
    <row r="77" spans="1:7" s="20" customFormat="1" ht="23.25" customHeight="1">
      <c r="A77" s="118"/>
      <c r="B77" s="3" t="s">
        <v>3</v>
      </c>
      <c r="C77" s="7" t="s">
        <v>25</v>
      </c>
      <c r="D77" s="31" t="s">
        <v>19</v>
      </c>
      <c r="E77" s="5">
        <v>126.6</v>
      </c>
      <c r="F77" s="8">
        <v>126.6</v>
      </c>
      <c r="G77" s="34">
        <f>F77/E77</f>
        <v>1</v>
      </c>
    </row>
    <row r="78" spans="1:7" s="20" customFormat="1" ht="24" customHeight="1">
      <c r="A78" s="118"/>
      <c r="B78" s="3"/>
      <c r="C78" s="7"/>
      <c r="D78" s="31" t="s">
        <v>20</v>
      </c>
      <c r="E78" s="5">
        <v>21680.8</v>
      </c>
      <c r="F78" s="8">
        <v>21680.8</v>
      </c>
      <c r="G78" s="34">
        <f aca="true" t="shared" si="3" ref="G78:G95">F78/E78</f>
        <v>1</v>
      </c>
    </row>
    <row r="79" spans="1:7" s="20" customFormat="1" ht="24" customHeight="1">
      <c r="A79" s="118"/>
      <c r="B79" s="3"/>
      <c r="C79" s="7"/>
      <c r="D79" s="31" t="s">
        <v>36</v>
      </c>
      <c r="E79" s="5"/>
      <c r="F79" s="8"/>
      <c r="G79" s="34"/>
    </row>
    <row r="80" spans="1:7" s="20" customFormat="1" ht="24" customHeight="1">
      <c r="A80" s="118"/>
      <c r="B80" s="3" t="s">
        <v>4</v>
      </c>
      <c r="C80" s="7" t="s">
        <v>26</v>
      </c>
      <c r="D80" s="31" t="s">
        <v>19</v>
      </c>
      <c r="E80" s="5">
        <v>16.3</v>
      </c>
      <c r="F80" s="8">
        <v>16.3</v>
      </c>
      <c r="G80" s="34">
        <f t="shared" si="3"/>
        <v>1</v>
      </c>
    </row>
    <row r="81" spans="1:7" s="20" customFormat="1" ht="24" customHeight="1">
      <c r="A81" s="118"/>
      <c r="B81" s="3"/>
      <c r="C81" s="7"/>
      <c r="D81" s="31" t="s">
        <v>20</v>
      </c>
      <c r="E81" s="5">
        <v>632.4</v>
      </c>
      <c r="F81" s="8">
        <v>632.3</v>
      </c>
      <c r="G81" s="34">
        <f t="shared" si="3"/>
        <v>0.999841872232764</v>
      </c>
    </row>
    <row r="82" spans="1:7" s="20" customFormat="1" ht="24" customHeight="1">
      <c r="A82" s="118"/>
      <c r="B82" s="3" t="s">
        <v>5</v>
      </c>
      <c r="C82" s="7" t="s">
        <v>27</v>
      </c>
      <c r="D82" s="31" t="s">
        <v>19</v>
      </c>
      <c r="E82" s="5">
        <v>198.1</v>
      </c>
      <c r="F82" s="8">
        <v>198.1</v>
      </c>
      <c r="G82" s="34">
        <f t="shared" si="3"/>
        <v>1</v>
      </c>
    </row>
    <row r="83" spans="1:7" s="20" customFormat="1" ht="24" customHeight="1">
      <c r="A83" s="118"/>
      <c r="B83" s="3"/>
      <c r="C83" s="7"/>
      <c r="D83" s="31" t="s">
        <v>20</v>
      </c>
      <c r="E83" s="5">
        <v>7119.44</v>
      </c>
      <c r="F83" s="8">
        <v>7119.44</v>
      </c>
      <c r="G83" s="34">
        <f t="shared" si="3"/>
        <v>1</v>
      </c>
    </row>
    <row r="84" spans="1:7" s="20" customFormat="1" ht="24" customHeight="1">
      <c r="A84" s="118"/>
      <c r="B84" s="3"/>
      <c r="C84" s="7"/>
      <c r="D84" s="31" t="s">
        <v>36</v>
      </c>
      <c r="E84" s="5">
        <v>90.1</v>
      </c>
      <c r="F84" s="8">
        <v>90.1</v>
      </c>
      <c r="G84" s="34">
        <f t="shared" si="3"/>
        <v>1</v>
      </c>
    </row>
    <row r="85" spans="1:7" s="20" customFormat="1" ht="24" customHeight="1">
      <c r="A85" s="118"/>
      <c r="B85" s="3" t="s">
        <v>6</v>
      </c>
      <c r="C85" s="7" t="s">
        <v>28</v>
      </c>
      <c r="D85" s="31" t="s">
        <v>19</v>
      </c>
      <c r="E85" s="5"/>
      <c r="F85" s="8"/>
      <c r="G85" s="34"/>
    </row>
    <row r="86" spans="1:7" s="20" customFormat="1" ht="24" customHeight="1">
      <c r="A86" s="118"/>
      <c r="B86" s="3"/>
      <c r="C86" s="7"/>
      <c r="D86" s="31" t="s">
        <v>20</v>
      </c>
      <c r="E86" s="5">
        <v>1983.6</v>
      </c>
      <c r="F86" s="8">
        <v>1983.4</v>
      </c>
      <c r="G86" s="34">
        <f t="shared" si="3"/>
        <v>0.9998991732204074</v>
      </c>
    </row>
    <row r="87" spans="1:7" s="20" customFormat="1" ht="24" customHeight="1">
      <c r="A87" s="118"/>
      <c r="B87" s="3" t="s">
        <v>7</v>
      </c>
      <c r="C87" s="7" t="s">
        <v>73</v>
      </c>
      <c r="D87" s="31" t="s">
        <v>19</v>
      </c>
      <c r="E87" s="5"/>
      <c r="F87" s="8"/>
      <c r="G87" s="34"/>
    </row>
    <row r="88" spans="1:7" s="20" customFormat="1" ht="24" customHeight="1">
      <c r="A88" s="118"/>
      <c r="B88" s="3"/>
      <c r="C88" s="7"/>
      <c r="D88" s="31" t="s">
        <v>36</v>
      </c>
      <c r="E88" s="5"/>
      <c r="F88" s="8"/>
      <c r="G88" s="34"/>
    </row>
    <row r="89" spans="1:7" s="20" customFormat="1" ht="24" customHeight="1">
      <c r="A89" s="118"/>
      <c r="B89" s="44"/>
      <c r="D89" s="31" t="s">
        <v>20</v>
      </c>
      <c r="E89" s="5">
        <v>1192.79</v>
      </c>
      <c r="F89" s="8">
        <v>1192.69</v>
      </c>
      <c r="G89" s="34">
        <f>F89/E89</f>
        <v>0.9999161629456988</v>
      </c>
    </row>
    <row r="90" spans="1:7" s="20" customFormat="1" ht="24" customHeight="1">
      <c r="A90" s="118"/>
      <c r="B90" s="3">
        <v>6</v>
      </c>
      <c r="C90" s="7" t="s">
        <v>74</v>
      </c>
      <c r="D90" s="31" t="s">
        <v>19</v>
      </c>
      <c r="E90" s="5">
        <v>458</v>
      </c>
      <c r="F90" s="8">
        <v>458</v>
      </c>
      <c r="G90" s="34">
        <f>F90/E90</f>
        <v>1</v>
      </c>
    </row>
    <row r="91" spans="1:7" s="20" customFormat="1" ht="24" customHeight="1">
      <c r="A91" s="118"/>
      <c r="B91" s="3"/>
      <c r="C91" s="7"/>
      <c r="D91" s="31" t="s">
        <v>20</v>
      </c>
      <c r="E91" s="8">
        <v>5855.62</v>
      </c>
      <c r="F91" s="8">
        <v>5855.52</v>
      </c>
      <c r="G91" s="34">
        <f>F91/E91</f>
        <v>0.9999829223890896</v>
      </c>
    </row>
    <row r="92" spans="1:7" s="20" customFormat="1" ht="27" customHeight="1">
      <c r="A92" s="118"/>
      <c r="B92" s="95"/>
      <c r="C92" s="30" t="s">
        <v>24</v>
      </c>
      <c r="D92" s="32" t="s">
        <v>19</v>
      </c>
      <c r="E92" s="33">
        <f>E77+E80+E82+E85+E87+E90</f>
        <v>799</v>
      </c>
      <c r="F92" s="33">
        <f>F77+F80+F82+F85+F87+F90</f>
        <v>799</v>
      </c>
      <c r="G92" s="35">
        <f t="shared" si="3"/>
        <v>1</v>
      </c>
    </row>
    <row r="93" spans="1:7" s="20" customFormat="1" ht="27" customHeight="1">
      <c r="A93" s="118"/>
      <c r="B93" s="96"/>
      <c r="C93" s="97"/>
      <c r="D93" s="32" t="s">
        <v>36</v>
      </c>
      <c r="E93" s="33">
        <f>E88+E79+E84</f>
        <v>90.1</v>
      </c>
      <c r="F93" s="33">
        <f>F88+F79+F84</f>
        <v>90.1</v>
      </c>
      <c r="G93" s="35">
        <f t="shared" si="3"/>
        <v>1</v>
      </c>
    </row>
    <row r="94" spans="1:7" s="20" customFormat="1" ht="21" customHeight="1">
      <c r="A94" s="119"/>
      <c r="B94" s="98"/>
      <c r="C94" s="99"/>
      <c r="D94" s="32" t="s">
        <v>20</v>
      </c>
      <c r="E94" s="100">
        <f>E78+E81+E83+E86+E89+E91</f>
        <v>38464.65</v>
      </c>
      <c r="F94" s="100">
        <f>F78+F81+F83+F86+F89+F91</f>
        <v>38464.149999999994</v>
      </c>
      <c r="G94" s="35">
        <f t="shared" si="3"/>
        <v>0.9999870010516148</v>
      </c>
    </row>
    <row r="95" spans="1:7" s="20" customFormat="1" ht="12.75">
      <c r="A95" s="6"/>
      <c r="B95" s="106" t="s">
        <v>14</v>
      </c>
      <c r="C95" s="107"/>
      <c r="D95" s="74"/>
      <c r="E95" s="101">
        <f>SUM(E92:E94)</f>
        <v>39353.75</v>
      </c>
      <c r="F95" s="101">
        <f>SUM(F92:F94)</f>
        <v>39353.24999999999</v>
      </c>
      <c r="G95" s="102">
        <f t="shared" si="3"/>
        <v>0.9999872947304893</v>
      </c>
    </row>
    <row r="96" spans="1:7" s="20" customFormat="1" ht="25.5" customHeight="1">
      <c r="A96" s="117">
        <v>5</v>
      </c>
      <c r="B96" s="115" t="s">
        <v>15</v>
      </c>
      <c r="C96" s="115"/>
      <c r="D96" s="115"/>
      <c r="E96" s="115"/>
      <c r="F96" s="115"/>
      <c r="G96" s="115"/>
    </row>
    <row r="97" spans="1:7" s="20" customFormat="1" ht="25.5" customHeight="1">
      <c r="A97" s="118"/>
      <c r="B97" s="3">
        <v>1</v>
      </c>
      <c r="C97" s="7" t="s">
        <v>225</v>
      </c>
      <c r="D97" s="31" t="s">
        <v>20</v>
      </c>
      <c r="E97" s="5">
        <v>18263.7</v>
      </c>
      <c r="F97" s="5">
        <v>18263.7</v>
      </c>
      <c r="G97" s="34">
        <f aca="true" t="shared" si="4" ref="G97:G103">F97/E97</f>
        <v>1</v>
      </c>
    </row>
    <row r="98" spans="1:7" s="20" customFormat="1" ht="25.5" customHeight="1">
      <c r="A98" s="118"/>
      <c r="B98" s="3">
        <v>2</v>
      </c>
      <c r="C98" s="7" t="s">
        <v>226</v>
      </c>
      <c r="D98" s="31" t="s">
        <v>20</v>
      </c>
      <c r="E98" s="5">
        <v>264.7</v>
      </c>
      <c r="F98" s="5">
        <v>264.7</v>
      </c>
      <c r="G98" s="34">
        <f t="shared" si="4"/>
        <v>1</v>
      </c>
    </row>
    <row r="99" spans="1:7" s="20" customFormat="1" ht="25.5" customHeight="1">
      <c r="A99" s="118"/>
      <c r="B99" s="3">
        <v>3</v>
      </c>
      <c r="C99" s="7" t="s">
        <v>227</v>
      </c>
      <c r="D99" s="31" t="s">
        <v>20</v>
      </c>
      <c r="E99" s="5">
        <v>0</v>
      </c>
      <c r="F99" s="5">
        <v>0</v>
      </c>
      <c r="G99" s="34" t="e">
        <f t="shared" si="4"/>
        <v>#DIV/0!</v>
      </c>
    </row>
    <row r="100" spans="1:7" s="20" customFormat="1" ht="25.5" customHeight="1">
      <c r="A100" s="118"/>
      <c r="B100" s="3">
        <v>4</v>
      </c>
      <c r="C100" s="7" t="s">
        <v>228</v>
      </c>
      <c r="D100" s="31" t="s">
        <v>19</v>
      </c>
      <c r="E100" s="5">
        <v>1513</v>
      </c>
      <c r="F100" s="5">
        <v>1513</v>
      </c>
      <c r="G100" s="34">
        <f t="shared" si="4"/>
        <v>1</v>
      </c>
    </row>
    <row r="101" spans="1:7" s="20" customFormat="1" ht="25.5" customHeight="1">
      <c r="A101" s="118"/>
      <c r="B101" s="3">
        <v>5</v>
      </c>
      <c r="C101" s="7" t="s">
        <v>229</v>
      </c>
      <c r="D101" s="31" t="s">
        <v>19</v>
      </c>
      <c r="E101" s="5">
        <v>1371.5</v>
      </c>
      <c r="F101" s="5">
        <v>1371.5</v>
      </c>
      <c r="G101" s="34">
        <f t="shared" si="4"/>
        <v>1</v>
      </c>
    </row>
    <row r="102" spans="1:7" s="20" customFormat="1" ht="22.5">
      <c r="A102" s="118"/>
      <c r="B102" s="55"/>
      <c r="C102" s="30" t="s">
        <v>24</v>
      </c>
      <c r="D102" s="32" t="s">
        <v>19</v>
      </c>
      <c r="E102" s="33">
        <f>E100+E101</f>
        <v>2884.5</v>
      </c>
      <c r="F102" s="33">
        <f>F100+F101</f>
        <v>2884.5</v>
      </c>
      <c r="G102" s="35">
        <f t="shared" si="4"/>
        <v>1</v>
      </c>
    </row>
    <row r="103" spans="1:7" s="20" customFormat="1" ht="22.5">
      <c r="A103" s="118"/>
      <c r="B103" s="55"/>
      <c r="C103" s="67"/>
      <c r="D103" s="32" t="s">
        <v>20</v>
      </c>
      <c r="E103" s="33">
        <f>E97+E98+E99</f>
        <v>18528.4</v>
      </c>
      <c r="F103" s="33">
        <f>F97+F98+F99</f>
        <v>18528.4</v>
      </c>
      <c r="G103" s="35">
        <f t="shared" si="4"/>
        <v>1</v>
      </c>
    </row>
    <row r="104" spans="1:7" s="20" customFormat="1" ht="12.75">
      <c r="A104" s="9"/>
      <c r="B104" s="106" t="s">
        <v>14</v>
      </c>
      <c r="C104" s="107"/>
      <c r="D104" s="10"/>
      <c r="E104" s="101">
        <f>SUM(E102:E103)</f>
        <v>21412.9</v>
      </c>
      <c r="F104" s="101">
        <f>SUM(F102:F103)</f>
        <v>21412.9</v>
      </c>
      <c r="G104" s="49">
        <f>F104/E104*100</f>
        <v>100</v>
      </c>
    </row>
    <row r="105" spans="1:7" s="20" customFormat="1" ht="19.5" customHeight="1">
      <c r="A105" s="117">
        <v>6</v>
      </c>
      <c r="B105" s="115" t="s">
        <v>75</v>
      </c>
      <c r="C105" s="115"/>
      <c r="D105" s="115"/>
      <c r="E105" s="115"/>
      <c r="F105" s="115"/>
      <c r="G105" s="115"/>
    </row>
    <row r="106" spans="1:7" s="20" customFormat="1" ht="22.5">
      <c r="A106" s="118"/>
      <c r="B106" s="88">
        <v>1</v>
      </c>
      <c r="C106" s="13" t="s">
        <v>202</v>
      </c>
      <c r="D106" s="7" t="s">
        <v>20</v>
      </c>
      <c r="E106" s="89">
        <v>11</v>
      </c>
      <c r="F106" s="89">
        <v>11</v>
      </c>
      <c r="G106" s="90">
        <f>F106/E106</f>
        <v>1</v>
      </c>
    </row>
    <row r="107" spans="1:7" s="20" customFormat="1" ht="22.5" customHeight="1">
      <c r="A107" s="118"/>
      <c r="B107" s="88">
        <v>2</v>
      </c>
      <c r="C107" s="13" t="s">
        <v>203</v>
      </c>
      <c r="D107" s="7" t="s">
        <v>20</v>
      </c>
      <c r="E107" s="91">
        <v>20</v>
      </c>
      <c r="F107" s="91">
        <v>20</v>
      </c>
      <c r="G107" s="90">
        <f aca="true" t="shared" si="5" ref="G107:G131">F107/E107</f>
        <v>1</v>
      </c>
    </row>
    <row r="108" spans="1:7" s="20" customFormat="1" ht="27" customHeight="1">
      <c r="A108" s="118"/>
      <c r="B108" s="88">
        <v>3</v>
      </c>
      <c r="C108" s="13" t="s">
        <v>204</v>
      </c>
      <c r="D108" s="7" t="s">
        <v>20</v>
      </c>
      <c r="E108" s="91">
        <v>17.5</v>
      </c>
      <c r="F108" s="91">
        <v>17.5</v>
      </c>
      <c r="G108" s="90">
        <f t="shared" si="5"/>
        <v>1</v>
      </c>
    </row>
    <row r="109" spans="1:7" s="20" customFormat="1" ht="22.5">
      <c r="A109" s="118"/>
      <c r="B109" s="88">
        <v>4</v>
      </c>
      <c r="C109" s="7" t="s">
        <v>205</v>
      </c>
      <c r="D109" s="7" t="s">
        <v>20</v>
      </c>
      <c r="E109" s="89">
        <v>12.25</v>
      </c>
      <c r="F109" s="89">
        <v>12.25</v>
      </c>
      <c r="G109" s="90">
        <f t="shared" si="5"/>
        <v>1</v>
      </c>
    </row>
    <row r="110" spans="1:7" s="20" customFormat="1" ht="22.5">
      <c r="A110" s="118"/>
      <c r="B110" s="88">
        <v>5</v>
      </c>
      <c r="C110" s="7" t="s">
        <v>207</v>
      </c>
      <c r="D110" s="7" t="s">
        <v>20</v>
      </c>
      <c r="E110" s="89">
        <v>2</v>
      </c>
      <c r="F110" s="89">
        <v>2</v>
      </c>
      <c r="G110" s="90">
        <f t="shared" si="5"/>
        <v>1</v>
      </c>
    </row>
    <row r="111" spans="1:7" s="20" customFormat="1" ht="22.5">
      <c r="A111" s="118"/>
      <c r="B111" s="88">
        <v>6</v>
      </c>
      <c r="C111" s="7" t="s">
        <v>206</v>
      </c>
      <c r="D111" s="7" t="s">
        <v>20</v>
      </c>
      <c r="E111" s="89">
        <v>3</v>
      </c>
      <c r="F111" s="89">
        <v>3</v>
      </c>
      <c r="G111" s="90">
        <f t="shared" si="5"/>
        <v>1</v>
      </c>
    </row>
    <row r="112" spans="1:7" s="20" customFormat="1" ht="22.5">
      <c r="A112" s="118"/>
      <c r="B112" s="88">
        <v>7</v>
      </c>
      <c r="C112" s="7" t="s">
        <v>208</v>
      </c>
      <c r="D112" s="7" t="s">
        <v>20</v>
      </c>
      <c r="E112" s="89">
        <v>1.5</v>
      </c>
      <c r="F112" s="89">
        <v>1.5</v>
      </c>
      <c r="G112" s="90">
        <f t="shared" si="5"/>
        <v>1</v>
      </c>
    </row>
    <row r="113" spans="1:7" s="20" customFormat="1" ht="22.5">
      <c r="A113" s="118"/>
      <c r="B113" s="88">
        <v>8</v>
      </c>
      <c r="C113" s="7" t="s">
        <v>209</v>
      </c>
      <c r="D113" s="7" t="s">
        <v>20</v>
      </c>
      <c r="E113" s="89">
        <v>8.2</v>
      </c>
      <c r="F113" s="89">
        <v>8.2</v>
      </c>
      <c r="G113" s="90">
        <f t="shared" si="5"/>
        <v>1</v>
      </c>
    </row>
    <row r="114" spans="1:7" s="20" customFormat="1" ht="22.5">
      <c r="A114" s="118"/>
      <c r="B114" s="88">
        <v>9</v>
      </c>
      <c r="C114" s="7" t="s">
        <v>71</v>
      </c>
      <c r="D114" s="7" t="s">
        <v>20</v>
      </c>
      <c r="E114" s="89">
        <v>21.9</v>
      </c>
      <c r="F114" s="89">
        <v>21.9</v>
      </c>
      <c r="G114" s="90">
        <f>F114/E114</f>
        <v>1</v>
      </c>
    </row>
    <row r="115" spans="1:7" s="20" customFormat="1" ht="33.75">
      <c r="A115" s="118"/>
      <c r="B115" s="88">
        <v>10</v>
      </c>
      <c r="C115" s="7" t="s">
        <v>210</v>
      </c>
      <c r="D115" s="7" t="s">
        <v>20</v>
      </c>
      <c r="E115" s="89">
        <v>2.3</v>
      </c>
      <c r="F115" s="89">
        <v>2.3</v>
      </c>
      <c r="G115" s="29">
        <f t="shared" si="5"/>
        <v>1</v>
      </c>
    </row>
    <row r="116" spans="1:7" s="20" customFormat="1" ht="22.5">
      <c r="A116" s="118"/>
      <c r="B116" s="88">
        <v>11</v>
      </c>
      <c r="C116" s="7" t="s">
        <v>211</v>
      </c>
      <c r="D116" s="7" t="s">
        <v>20</v>
      </c>
      <c r="E116" s="89">
        <v>16.5</v>
      </c>
      <c r="F116" s="89">
        <v>16.5</v>
      </c>
      <c r="G116" s="29">
        <f t="shared" si="5"/>
        <v>1</v>
      </c>
    </row>
    <row r="117" spans="1:7" s="20" customFormat="1" ht="33.75">
      <c r="A117" s="118"/>
      <c r="B117" s="88">
        <v>12</v>
      </c>
      <c r="C117" s="7" t="s">
        <v>212</v>
      </c>
      <c r="D117" s="7" t="s">
        <v>20</v>
      </c>
      <c r="E117" s="89">
        <v>1.5</v>
      </c>
      <c r="F117" s="89">
        <v>1.5</v>
      </c>
      <c r="G117" s="29">
        <f t="shared" si="5"/>
        <v>1</v>
      </c>
    </row>
    <row r="118" spans="1:7" s="20" customFormat="1" ht="22.5">
      <c r="A118" s="118"/>
      <c r="B118" s="92">
        <v>13</v>
      </c>
      <c r="C118" s="7" t="s">
        <v>213</v>
      </c>
      <c r="D118" s="28" t="s">
        <v>20</v>
      </c>
      <c r="E118" s="89">
        <v>1.5</v>
      </c>
      <c r="F118" s="82">
        <v>1.5</v>
      </c>
      <c r="G118" s="29">
        <f t="shared" si="5"/>
        <v>1</v>
      </c>
    </row>
    <row r="119" spans="1:7" s="20" customFormat="1" ht="22.5">
      <c r="A119" s="118"/>
      <c r="B119" s="85">
        <v>14</v>
      </c>
      <c r="C119" s="7" t="s">
        <v>214</v>
      </c>
      <c r="D119" s="28" t="s">
        <v>20</v>
      </c>
      <c r="E119" s="89">
        <v>10.8</v>
      </c>
      <c r="F119" s="82">
        <v>10.8</v>
      </c>
      <c r="G119" s="29">
        <f t="shared" si="5"/>
        <v>1</v>
      </c>
    </row>
    <row r="120" spans="1:7" s="20" customFormat="1" ht="22.5">
      <c r="A120" s="118"/>
      <c r="B120" s="85">
        <v>15</v>
      </c>
      <c r="C120" s="7" t="s">
        <v>215</v>
      </c>
      <c r="D120" s="28" t="s">
        <v>20</v>
      </c>
      <c r="E120" s="89">
        <v>1</v>
      </c>
      <c r="F120" s="82">
        <v>1</v>
      </c>
      <c r="G120" s="29">
        <f t="shared" si="5"/>
        <v>1</v>
      </c>
    </row>
    <row r="121" spans="1:7" s="20" customFormat="1" ht="22.5">
      <c r="A121" s="118"/>
      <c r="B121" s="85">
        <v>16</v>
      </c>
      <c r="C121" s="7" t="s">
        <v>216</v>
      </c>
      <c r="D121" s="28" t="s">
        <v>20</v>
      </c>
      <c r="E121" s="89">
        <v>6.5</v>
      </c>
      <c r="F121" s="82">
        <v>6.5</v>
      </c>
      <c r="G121" s="29">
        <f t="shared" si="5"/>
        <v>1</v>
      </c>
    </row>
    <row r="122" spans="1:7" s="20" customFormat="1" ht="22.5">
      <c r="A122" s="118"/>
      <c r="B122" s="85">
        <v>17</v>
      </c>
      <c r="C122" s="7" t="s">
        <v>217</v>
      </c>
      <c r="D122" s="28" t="s">
        <v>20</v>
      </c>
      <c r="E122" s="89">
        <v>6</v>
      </c>
      <c r="F122" s="82">
        <v>6</v>
      </c>
      <c r="G122" s="29">
        <f t="shared" si="5"/>
        <v>1</v>
      </c>
    </row>
    <row r="123" spans="1:7" s="20" customFormat="1" ht="22.5">
      <c r="A123" s="118"/>
      <c r="B123" s="85">
        <v>18</v>
      </c>
      <c r="C123" s="7" t="s">
        <v>218</v>
      </c>
      <c r="D123" s="28" t="s">
        <v>20</v>
      </c>
      <c r="E123" s="89">
        <v>4.2</v>
      </c>
      <c r="F123" s="82">
        <v>4.2</v>
      </c>
      <c r="G123" s="29">
        <f t="shared" si="5"/>
        <v>1</v>
      </c>
    </row>
    <row r="124" spans="1:7" s="20" customFormat="1" ht="22.5">
      <c r="A124" s="118"/>
      <c r="B124" s="85">
        <v>19</v>
      </c>
      <c r="C124" s="7" t="s">
        <v>219</v>
      </c>
      <c r="D124" s="28" t="s">
        <v>20</v>
      </c>
      <c r="E124" s="89">
        <v>8</v>
      </c>
      <c r="F124" s="82">
        <v>8</v>
      </c>
      <c r="G124" s="29">
        <f t="shared" si="5"/>
        <v>1</v>
      </c>
    </row>
    <row r="125" spans="1:7" s="20" customFormat="1" ht="22.5">
      <c r="A125" s="118"/>
      <c r="B125" s="85">
        <v>20</v>
      </c>
      <c r="C125" s="7" t="s">
        <v>220</v>
      </c>
      <c r="D125" s="28" t="s">
        <v>20</v>
      </c>
      <c r="E125" s="89">
        <v>3</v>
      </c>
      <c r="F125" s="82">
        <v>3</v>
      </c>
      <c r="G125" s="29">
        <f t="shared" si="5"/>
        <v>1</v>
      </c>
    </row>
    <row r="126" spans="1:7" s="20" customFormat="1" ht="22.5">
      <c r="A126" s="118"/>
      <c r="B126" s="85">
        <v>21</v>
      </c>
      <c r="C126" s="7" t="s">
        <v>221</v>
      </c>
      <c r="D126" s="28" t="s">
        <v>20</v>
      </c>
      <c r="E126" s="89">
        <v>7</v>
      </c>
      <c r="F126" s="82">
        <v>7</v>
      </c>
      <c r="G126" s="29">
        <f t="shared" si="5"/>
        <v>1</v>
      </c>
    </row>
    <row r="127" spans="1:7" s="20" customFormat="1" ht="45">
      <c r="A127" s="118"/>
      <c r="B127" s="85">
        <v>22</v>
      </c>
      <c r="C127" s="7" t="s">
        <v>222</v>
      </c>
      <c r="D127" s="28" t="s">
        <v>20</v>
      </c>
      <c r="E127" s="89">
        <v>2</v>
      </c>
      <c r="F127" s="82">
        <v>2</v>
      </c>
      <c r="G127" s="29">
        <f t="shared" si="5"/>
        <v>1</v>
      </c>
    </row>
    <row r="128" spans="1:7" s="20" customFormat="1" ht="22.5">
      <c r="A128" s="118"/>
      <c r="B128" s="85">
        <v>23</v>
      </c>
      <c r="C128" s="7" t="s">
        <v>223</v>
      </c>
      <c r="D128" s="28" t="s">
        <v>20</v>
      </c>
      <c r="E128" s="89">
        <v>3</v>
      </c>
      <c r="F128" s="82">
        <v>3</v>
      </c>
      <c r="G128" s="29">
        <f t="shared" si="5"/>
        <v>1</v>
      </c>
    </row>
    <row r="129" spans="1:7" s="20" customFormat="1" ht="22.5">
      <c r="A129" s="118"/>
      <c r="B129" s="85">
        <v>24</v>
      </c>
      <c r="C129" s="7" t="s">
        <v>224</v>
      </c>
      <c r="D129" s="28" t="s">
        <v>20</v>
      </c>
      <c r="E129" s="89">
        <v>2</v>
      </c>
      <c r="F129" s="82">
        <v>2</v>
      </c>
      <c r="G129" s="29">
        <f t="shared" si="5"/>
        <v>1</v>
      </c>
    </row>
    <row r="130" spans="1:7" s="20" customFormat="1" ht="22.5">
      <c r="A130" s="118"/>
      <c r="B130" s="85">
        <v>25</v>
      </c>
      <c r="C130" s="7" t="s">
        <v>234</v>
      </c>
      <c r="D130" s="28" t="s">
        <v>20</v>
      </c>
      <c r="E130" s="89">
        <v>0.372</v>
      </c>
      <c r="F130" s="82">
        <v>0.372</v>
      </c>
      <c r="G130" s="29">
        <f t="shared" si="5"/>
        <v>1</v>
      </c>
    </row>
    <row r="131" spans="1:7" s="20" customFormat="1" ht="22.5">
      <c r="A131" s="118"/>
      <c r="B131" s="85">
        <v>26</v>
      </c>
      <c r="C131" s="7" t="s">
        <v>235</v>
      </c>
      <c r="D131" s="28" t="s">
        <v>20</v>
      </c>
      <c r="E131" s="89">
        <v>1.5</v>
      </c>
      <c r="F131" s="82">
        <v>1.5</v>
      </c>
      <c r="G131" s="29">
        <f t="shared" si="5"/>
        <v>1</v>
      </c>
    </row>
    <row r="132" spans="1:7" s="20" customFormat="1" ht="22.5">
      <c r="A132" s="118"/>
      <c r="B132" s="85">
        <v>27</v>
      </c>
      <c r="C132" s="7" t="s">
        <v>233</v>
      </c>
      <c r="D132" s="28" t="s">
        <v>20</v>
      </c>
      <c r="E132" s="89">
        <v>5.478</v>
      </c>
      <c r="F132" s="82">
        <v>5.48</v>
      </c>
      <c r="G132" s="29">
        <f>F132/E132</f>
        <v>1.000365096750639</v>
      </c>
    </row>
    <row r="133" spans="1:7" s="20" customFormat="1" ht="22.5">
      <c r="A133" s="75"/>
      <c r="B133" s="86"/>
      <c r="C133" s="30" t="s">
        <v>24</v>
      </c>
      <c r="D133" s="93" t="s">
        <v>20</v>
      </c>
      <c r="E133" s="87">
        <f>SUM(E106:E132)</f>
        <v>180</v>
      </c>
      <c r="F133" s="87">
        <f>SUM(F106:F132)</f>
        <v>180.00199999999998</v>
      </c>
      <c r="G133" s="94">
        <f>F133/E133</f>
        <v>1.000011111111111</v>
      </c>
    </row>
    <row r="134" spans="1:7" s="20" customFormat="1" ht="12.75">
      <c r="A134" s="9"/>
      <c r="B134" s="116" t="s">
        <v>14</v>
      </c>
      <c r="C134" s="116"/>
      <c r="D134" s="10"/>
      <c r="E134" s="15">
        <f>SUM(E133:E133)</f>
        <v>180</v>
      </c>
      <c r="F134" s="15">
        <f>SUM(F133:F133)</f>
        <v>180.00199999999998</v>
      </c>
      <c r="G134" s="12">
        <f>F134/E134*100</f>
        <v>100.0011111111111</v>
      </c>
    </row>
    <row r="135" spans="1:7" s="20" customFormat="1" ht="25.5" customHeight="1">
      <c r="A135" s="117">
        <v>7</v>
      </c>
      <c r="B135" s="115" t="s">
        <v>149</v>
      </c>
      <c r="C135" s="115"/>
      <c r="D135" s="115"/>
      <c r="E135" s="115"/>
      <c r="F135" s="115"/>
      <c r="G135" s="115"/>
    </row>
    <row r="136" spans="1:7" s="20" customFormat="1" ht="25.5" customHeight="1">
      <c r="A136" s="118"/>
      <c r="B136" s="85">
        <v>1</v>
      </c>
      <c r="C136" s="7" t="s">
        <v>201</v>
      </c>
      <c r="D136" s="28" t="s">
        <v>20</v>
      </c>
      <c r="E136" s="82">
        <v>5</v>
      </c>
      <c r="F136" s="82">
        <v>5</v>
      </c>
      <c r="G136" s="29">
        <f>F136/E136</f>
        <v>1</v>
      </c>
    </row>
    <row r="137" spans="1:7" s="20" customFormat="1" ht="25.5" customHeight="1">
      <c r="A137" s="118"/>
      <c r="B137" s="85">
        <v>2</v>
      </c>
      <c r="C137" s="7" t="s">
        <v>165</v>
      </c>
      <c r="D137" s="28" t="s">
        <v>20</v>
      </c>
      <c r="E137" s="82">
        <v>19</v>
      </c>
      <c r="F137" s="82">
        <v>19</v>
      </c>
      <c r="G137" s="29">
        <f aca="true" t="shared" si="6" ref="G137:G148">F137/E137</f>
        <v>1</v>
      </c>
    </row>
    <row r="138" spans="1:7" s="20" customFormat="1" ht="25.5" customHeight="1">
      <c r="A138" s="118"/>
      <c r="B138" s="85">
        <v>3</v>
      </c>
      <c r="C138" s="7" t="s">
        <v>47</v>
      </c>
      <c r="D138" s="28" t="s">
        <v>20</v>
      </c>
      <c r="E138" s="82">
        <v>27.82</v>
      </c>
      <c r="F138" s="82">
        <v>27.82</v>
      </c>
      <c r="G138" s="29">
        <f t="shared" si="6"/>
        <v>1</v>
      </c>
    </row>
    <row r="139" spans="1:7" s="20" customFormat="1" ht="25.5" customHeight="1">
      <c r="A139" s="118"/>
      <c r="B139" s="85">
        <v>4</v>
      </c>
      <c r="C139" s="7" t="s">
        <v>9</v>
      </c>
      <c r="D139" s="28" t="s">
        <v>20</v>
      </c>
      <c r="E139" s="82">
        <v>5</v>
      </c>
      <c r="F139" s="82">
        <v>5</v>
      </c>
      <c r="G139" s="29">
        <f t="shared" si="6"/>
        <v>1</v>
      </c>
    </row>
    <row r="140" spans="1:7" s="20" customFormat="1" ht="25.5" customHeight="1">
      <c r="A140" s="118"/>
      <c r="B140" s="85">
        <v>5</v>
      </c>
      <c r="C140" s="7" t="s">
        <v>236</v>
      </c>
      <c r="D140" s="28" t="s">
        <v>20</v>
      </c>
      <c r="E140" s="82">
        <v>5</v>
      </c>
      <c r="F140" s="82">
        <v>5</v>
      </c>
      <c r="G140" s="29">
        <f t="shared" si="6"/>
        <v>1</v>
      </c>
    </row>
    <row r="141" spans="1:7" s="20" customFormat="1" ht="25.5" customHeight="1">
      <c r="A141" s="118"/>
      <c r="B141" s="85">
        <v>6</v>
      </c>
      <c r="C141" s="7" t="s">
        <v>45</v>
      </c>
      <c r="D141" s="28" t="s">
        <v>20</v>
      </c>
      <c r="E141" s="82">
        <v>4</v>
      </c>
      <c r="F141" s="82">
        <v>4</v>
      </c>
      <c r="G141" s="29">
        <f t="shared" si="6"/>
        <v>1</v>
      </c>
    </row>
    <row r="142" spans="1:7" s="20" customFormat="1" ht="25.5" customHeight="1">
      <c r="A142" s="118"/>
      <c r="B142" s="85">
        <v>7</v>
      </c>
      <c r="C142" s="7" t="s">
        <v>10</v>
      </c>
      <c r="D142" s="28" t="s">
        <v>20</v>
      </c>
      <c r="E142" s="82">
        <v>13</v>
      </c>
      <c r="F142" s="82">
        <v>13</v>
      </c>
      <c r="G142" s="29">
        <f t="shared" si="6"/>
        <v>1</v>
      </c>
    </row>
    <row r="143" spans="1:7" s="20" customFormat="1" ht="25.5" customHeight="1">
      <c r="A143" s="118"/>
      <c r="B143" s="85">
        <v>8</v>
      </c>
      <c r="C143" s="7" t="s">
        <v>48</v>
      </c>
      <c r="D143" s="28" t="s">
        <v>20</v>
      </c>
      <c r="E143" s="82">
        <v>10</v>
      </c>
      <c r="F143" s="82">
        <v>10</v>
      </c>
      <c r="G143" s="29">
        <f t="shared" si="6"/>
        <v>1</v>
      </c>
    </row>
    <row r="144" spans="1:7" s="20" customFormat="1" ht="25.5" customHeight="1">
      <c r="A144" s="118"/>
      <c r="B144" s="85">
        <v>9</v>
      </c>
      <c r="C144" s="7" t="s">
        <v>11</v>
      </c>
      <c r="D144" s="28" t="s">
        <v>20</v>
      </c>
      <c r="E144" s="82">
        <v>5</v>
      </c>
      <c r="F144" s="82">
        <v>5</v>
      </c>
      <c r="G144" s="29">
        <f t="shared" si="6"/>
        <v>1</v>
      </c>
    </row>
    <row r="145" spans="1:7" s="20" customFormat="1" ht="25.5" customHeight="1">
      <c r="A145" s="118"/>
      <c r="B145" s="85">
        <v>10</v>
      </c>
      <c r="C145" s="7" t="s">
        <v>12</v>
      </c>
      <c r="D145" s="28" t="s">
        <v>20</v>
      </c>
      <c r="E145" s="82">
        <v>10</v>
      </c>
      <c r="F145" s="82">
        <v>10</v>
      </c>
      <c r="G145" s="29">
        <f t="shared" si="6"/>
        <v>1</v>
      </c>
    </row>
    <row r="146" spans="1:7" s="20" customFormat="1" ht="33.75">
      <c r="A146" s="118"/>
      <c r="B146" s="85">
        <v>11</v>
      </c>
      <c r="C146" s="7" t="s">
        <v>46</v>
      </c>
      <c r="D146" s="28" t="s">
        <v>20</v>
      </c>
      <c r="E146" s="82">
        <v>4</v>
      </c>
      <c r="F146" s="82">
        <v>4</v>
      </c>
      <c r="G146" s="29">
        <f t="shared" si="6"/>
        <v>1</v>
      </c>
    </row>
    <row r="147" spans="1:7" s="20" customFormat="1" ht="22.5">
      <c r="A147" s="118"/>
      <c r="B147" s="85">
        <v>12</v>
      </c>
      <c r="C147" s="7" t="s">
        <v>166</v>
      </c>
      <c r="D147" s="28" t="s">
        <v>20</v>
      </c>
      <c r="E147" s="82">
        <v>32.18</v>
      </c>
      <c r="F147" s="82">
        <v>32.18</v>
      </c>
      <c r="G147" s="29">
        <f t="shared" si="6"/>
        <v>1</v>
      </c>
    </row>
    <row r="148" spans="1:7" s="20" customFormat="1" ht="22.5">
      <c r="A148" s="118"/>
      <c r="B148" s="86"/>
      <c r="C148" s="67" t="s">
        <v>24</v>
      </c>
      <c r="D148" s="59" t="s">
        <v>20</v>
      </c>
      <c r="E148" s="87">
        <f>SUM(E136:E147)</f>
        <v>140</v>
      </c>
      <c r="F148" s="87">
        <f>SUM(F136:F147)</f>
        <v>140</v>
      </c>
      <c r="G148" s="83">
        <f t="shared" si="6"/>
        <v>1</v>
      </c>
    </row>
    <row r="149" spans="1:7" s="20" customFormat="1" ht="12.75">
      <c r="A149" s="9"/>
      <c r="B149" s="116" t="s">
        <v>14</v>
      </c>
      <c r="C149" s="116"/>
      <c r="D149" s="10"/>
      <c r="E149" s="15">
        <f>SUM(E148)</f>
        <v>140</v>
      </c>
      <c r="F149" s="15">
        <f>SUM(F148)</f>
        <v>140</v>
      </c>
      <c r="G149" s="12">
        <f>F149/E149*100</f>
        <v>100</v>
      </c>
    </row>
    <row r="150" spans="1:7" s="20" customFormat="1" ht="15.75" customHeight="1">
      <c r="A150" s="117">
        <v>8</v>
      </c>
      <c r="B150" s="115" t="s">
        <v>147</v>
      </c>
      <c r="C150" s="115"/>
      <c r="D150" s="115"/>
      <c r="E150" s="115"/>
      <c r="F150" s="115"/>
      <c r="G150" s="115"/>
    </row>
    <row r="151" spans="1:7" s="20" customFormat="1" ht="25.5">
      <c r="A151" s="118"/>
      <c r="B151" s="8"/>
      <c r="C151" s="4" t="s">
        <v>198</v>
      </c>
      <c r="D151" s="31" t="s">
        <v>20</v>
      </c>
      <c r="E151" s="82">
        <v>4.8</v>
      </c>
      <c r="F151" s="82">
        <v>4.8</v>
      </c>
      <c r="G151" s="29">
        <f>F151/E151</f>
        <v>1</v>
      </c>
    </row>
    <row r="152" spans="1:7" s="20" customFormat="1" ht="38.25">
      <c r="A152" s="118"/>
      <c r="B152" s="8"/>
      <c r="C152" s="4" t="s">
        <v>60</v>
      </c>
      <c r="E152" s="8"/>
      <c r="F152" s="8"/>
      <c r="G152" s="29"/>
    </row>
    <row r="153" spans="1:7" s="20" customFormat="1" ht="22.5">
      <c r="A153" s="118"/>
      <c r="B153" s="8"/>
      <c r="C153" s="4" t="s">
        <v>199</v>
      </c>
      <c r="D153" s="28" t="s">
        <v>20</v>
      </c>
      <c r="E153" s="8">
        <v>25.2</v>
      </c>
      <c r="F153" s="8">
        <v>25.2</v>
      </c>
      <c r="G153" s="29">
        <f>F153/E153</f>
        <v>1</v>
      </c>
    </row>
    <row r="154" spans="1:7" s="20" customFormat="1" ht="38.25">
      <c r="A154" s="118"/>
      <c r="B154" s="8"/>
      <c r="C154" s="4" t="s">
        <v>61</v>
      </c>
      <c r="D154" s="28"/>
      <c r="E154" s="8"/>
      <c r="F154" s="8"/>
      <c r="G154" s="29"/>
    </row>
    <row r="155" spans="1:7" s="20" customFormat="1" ht="22.5">
      <c r="A155" s="118"/>
      <c r="B155" s="8"/>
      <c r="C155" s="4" t="s">
        <v>148</v>
      </c>
      <c r="D155" s="28" t="s">
        <v>20</v>
      </c>
      <c r="E155" s="8">
        <v>10</v>
      </c>
      <c r="F155" s="8">
        <v>10</v>
      </c>
      <c r="G155" s="29">
        <f>F155/E155</f>
        <v>1</v>
      </c>
    </row>
    <row r="156" spans="1:7" s="20" customFormat="1" ht="22.5">
      <c r="A156" s="118"/>
      <c r="B156" s="8"/>
      <c r="C156" s="4" t="s">
        <v>200</v>
      </c>
      <c r="D156" s="28" t="s">
        <v>20</v>
      </c>
      <c r="E156" s="8">
        <v>5</v>
      </c>
      <c r="F156" s="8">
        <v>5</v>
      </c>
      <c r="G156" s="29">
        <f>F156/E156</f>
        <v>1</v>
      </c>
    </row>
    <row r="157" spans="1:8" s="20" customFormat="1" ht="25.5">
      <c r="A157" s="118"/>
      <c r="B157" s="8"/>
      <c r="C157" s="4" t="s">
        <v>197</v>
      </c>
      <c r="D157" s="28" t="s">
        <v>19</v>
      </c>
      <c r="E157" s="8">
        <v>871.6</v>
      </c>
      <c r="F157" s="8">
        <v>871.6</v>
      </c>
      <c r="G157" s="29">
        <f>F157/E157</f>
        <v>1</v>
      </c>
      <c r="H157" s="104"/>
    </row>
    <row r="158" spans="1:7" s="20" customFormat="1" ht="22.5">
      <c r="A158" s="118"/>
      <c r="B158" s="55"/>
      <c r="C158" s="39" t="s">
        <v>24</v>
      </c>
      <c r="D158" s="32" t="s">
        <v>19</v>
      </c>
      <c r="E158" s="55">
        <f>E157</f>
        <v>871.6</v>
      </c>
      <c r="F158" s="55">
        <f>F157</f>
        <v>871.6</v>
      </c>
      <c r="G158" s="83">
        <f>F158/E158</f>
        <v>1</v>
      </c>
    </row>
    <row r="159" spans="1:7" s="20" customFormat="1" ht="21.75" customHeight="1">
      <c r="A159" s="119"/>
      <c r="B159" s="55"/>
      <c r="C159" s="33"/>
      <c r="D159" s="59" t="s">
        <v>20</v>
      </c>
      <c r="E159" s="84">
        <f>SUM(E151:E156)</f>
        <v>45</v>
      </c>
      <c r="F159" s="84">
        <f>SUM(F151:F156)</f>
        <v>45</v>
      </c>
      <c r="G159" s="83">
        <f>F159/E159</f>
        <v>1</v>
      </c>
    </row>
    <row r="160" spans="1:7" s="20" customFormat="1" ht="12.75">
      <c r="A160" s="9"/>
      <c r="B160" s="116" t="s">
        <v>14</v>
      </c>
      <c r="C160" s="116"/>
      <c r="D160" s="10"/>
      <c r="E160" s="10">
        <f>SUM(E158:E159)</f>
        <v>916.6</v>
      </c>
      <c r="F160" s="10">
        <f>SUM(F158:F159)</f>
        <v>916.6</v>
      </c>
      <c r="G160" s="12">
        <f>F160/E160*100</f>
        <v>100</v>
      </c>
    </row>
    <row r="161" spans="1:7" s="20" customFormat="1" ht="18.75" customHeight="1">
      <c r="A161" s="117">
        <v>9</v>
      </c>
      <c r="B161" s="115" t="s">
        <v>82</v>
      </c>
      <c r="C161" s="115"/>
      <c r="D161" s="115"/>
      <c r="E161" s="115"/>
      <c r="F161" s="115"/>
      <c r="G161" s="115"/>
    </row>
    <row r="162" spans="1:7" s="20" customFormat="1" ht="36" customHeight="1">
      <c r="A162" s="118"/>
      <c r="B162" s="8">
        <v>1</v>
      </c>
      <c r="C162" s="4" t="s">
        <v>76</v>
      </c>
      <c r="D162" s="28" t="s">
        <v>20</v>
      </c>
      <c r="E162" s="8">
        <v>1373</v>
      </c>
      <c r="F162" s="8">
        <v>1373</v>
      </c>
      <c r="G162" s="29">
        <f aca="true" t="shared" si="7" ref="G162:G167">F162/E162</f>
        <v>1</v>
      </c>
    </row>
    <row r="163" spans="1:7" s="20" customFormat="1" ht="50.25" customHeight="1">
      <c r="A163" s="118"/>
      <c r="B163" s="8">
        <v>2</v>
      </c>
      <c r="C163" s="4" t="s">
        <v>77</v>
      </c>
      <c r="D163" s="28" t="s">
        <v>20</v>
      </c>
      <c r="E163" s="8">
        <v>5</v>
      </c>
      <c r="F163" s="8">
        <v>5</v>
      </c>
      <c r="G163" s="29">
        <f t="shared" si="7"/>
        <v>1</v>
      </c>
    </row>
    <row r="164" spans="1:7" s="20" customFormat="1" ht="38.25" customHeight="1">
      <c r="A164" s="118"/>
      <c r="B164" s="8">
        <v>3</v>
      </c>
      <c r="C164" s="4" t="s">
        <v>78</v>
      </c>
      <c r="D164" s="28" t="s">
        <v>20</v>
      </c>
      <c r="E164" s="8">
        <v>5</v>
      </c>
      <c r="F164" s="8">
        <v>5</v>
      </c>
      <c r="G164" s="29">
        <f t="shared" si="7"/>
        <v>1</v>
      </c>
    </row>
    <row r="165" spans="1:7" s="20" customFormat="1" ht="29.25" customHeight="1">
      <c r="A165" s="118"/>
      <c r="B165" s="8">
        <v>4</v>
      </c>
      <c r="C165" s="4" t="s">
        <v>79</v>
      </c>
      <c r="D165" s="28" t="s">
        <v>20</v>
      </c>
      <c r="E165" s="8">
        <v>1168.4</v>
      </c>
      <c r="F165" s="8">
        <v>1149</v>
      </c>
      <c r="G165" s="29">
        <f t="shared" si="7"/>
        <v>0.983396097226977</v>
      </c>
    </row>
    <row r="166" spans="1:7" s="20" customFormat="1" ht="29.25" customHeight="1">
      <c r="A166" s="118"/>
      <c r="B166" s="8">
        <v>5</v>
      </c>
      <c r="C166" s="4" t="s">
        <v>80</v>
      </c>
      <c r="D166" s="28" t="s">
        <v>20</v>
      </c>
      <c r="E166" s="8">
        <v>12</v>
      </c>
      <c r="F166" s="8">
        <v>12</v>
      </c>
      <c r="G166" s="29">
        <f t="shared" si="7"/>
        <v>1</v>
      </c>
    </row>
    <row r="167" spans="1:7" s="20" customFormat="1" ht="38.25" customHeight="1">
      <c r="A167" s="118"/>
      <c r="B167" s="8">
        <v>6</v>
      </c>
      <c r="C167" s="4" t="s">
        <v>81</v>
      </c>
      <c r="D167" s="28" t="s">
        <v>20</v>
      </c>
      <c r="E167" s="8">
        <v>0.1</v>
      </c>
      <c r="F167" s="8">
        <v>0</v>
      </c>
      <c r="G167" s="29">
        <f t="shared" si="7"/>
        <v>0</v>
      </c>
    </row>
    <row r="168" spans="1:7" s="20" customFormat="1" ht="12.75">
      <c r="A168" s="9"/>
      <c r="B168" s="116" t="s">
        <v>14</v>
      </c>
      <c r="C168" s="116"/>
      <c r="D168" s="10"/>
      <c r="E168" s="15">
        <f>SUM(E162:E167)</f>
        <v>2563.5</v>
      </c>
      <c r="F168" s="15">
        <f>SUM(F162:F167)</f>
        <v>2544</v>
      </c>
      <c r="G168" s="15">
        <f>F168/E168*100</f>
        <v>99.23932124049152</v>
      </c>
    </row>
    <row r="169" spans="1:8" s="20" customFormat="1" ht="41.25" customHeight="1">
      <c r="A169" s="117">
        <v>10</v>
      </c>
      <c r="B169" s="115" t="s">
        <v>167</v>
      </c>
      <c r="C169" s="115"/>
      <c r="D169" s="115"/>
      <c r="E169" s="115"/>
      <c r="F169" s="115"/>
      <c r="G169" s="115"/>
      <c r="H169" s="104"/>
    </row>
    <row r="170" spans="1:7" s="20" customFormat="1" ht="25.5" customHeight="1">
      <c r="A170" s="118"/>
      <c r="B170" s="68">
        <v>1</v>
      </c>
      <c r="C170" s="7" t="s">
        <v>34</v>
      </c>
      <c r="D170" s="23" t="s">
        <v>19</v>
      </c>
      <c r="E170" s="8">
        <v>13701.62898</v>
      </c>
      <c r="F170" s="8">
        <v>9541.62283</v>
      </c>
      <c r="G170" s="29">
        <f>F170/E170</f>
        <v>0.6963860168690686</v>
      </c>
    </row>
    <row r="171" spans="1:7" s="20" customFormat="1" ht="24" customHeight="1">
      <c r="A171" s="118"/>
      <c r="B171" s="69"/>
      <c r="C171" s="7"/>
      <c r="D171" s="28" t="s">
        <v>20</v>
      </c>
      <c r="E171" s="70">
        <v>5.58168</v>
      </c>
      <c r="F171" s="70">
        <v>3.88702</v>
      </c>
      <c r="G171" s="29">
        <f>F171/E171</f>
        <v>0.6963889008327242</v>
      </c>
    </row>
    <row r="172" spans="1:7" s="20" customFormat="1" ht="22.5" customHeight="1">
      <c r="A172" s="118"/>
      <c r="B172" s="8"/>
      <c r="C172" s="7"/>
      <c r="D172" s="71" t="s">
        <v>36</v>
      </c>
      <c r="E172" s="70">
        <v>42109.53934</v>
      </c>
      <c r="F172" s="70">
        <v>29324.62046</v>
      </c>
      <c r="G172" s="29">
        <f>F172/E172</f>
        <v>0.6963890111270924</v>
      </c>
    </row>
    <row r="173" spans="1:7" s="20" customFormat="1" ht="12.75" customHeight="1">
      <c r="A173" s="9"/>
      <c r="B173" s="116" t="s">
        <v>14</v>
      </c>
      <c r="C173" s="116"/>
      <c r="D173" s="10"/>
      <c r="E173" s="10">
        <f>SUM(E170:E172)</f>
        <v>55816.75</v>
      </c>
      <c r="F173" s="10">
        <f>SUM(F170:F172)</f>
        <v>38870.13031</v>
      </c>
      <c r="G173" s="12">
        <f>F173/E173*100</f>
        <v>69.63882760999162</v>
      </c>
    </row>
    <row r="174" spans="1:7" s="20" customFormat="1" ht="18" customHeight="1">
      <c r="A174" s="117">
        <v>11</v>
      </c>
      <c r="B174" s="115" t="s">
        <v>171</v>
      </c>
      <c r="C174" s="115"/>
      <c r="D174" s="115"/>
      <c r="E174" s="115"/>
      <c r="F174" s="115"/>
      <c r="G174" s="115"/>
    </row>
    <row r="175" spans="1:7" s="20" customFormat="1" ht="38.25">
      <c r="A175" s="118"/>
      <c r="B175" s="8"/>
      <c r="C175" s="4" t="s">
        <v>67</v>
      </c>
      <c r="D175" s="23"/>
      <c r="E175" s="8"/>
      <c r="F175" s="8"/>
      <c r="G175" s="36"/>
    </row>
    <row r="176" spans="1:7" s="20" customFormat="1" ht="25.5">
      <c r="A176" s="118"/>
      <c r="B176" s="8">
        <v>1</v>
      </c>
      <c r="C176" s="4" t="s">
        <v>239</v>
      </c>
      <c r="D176" s="73" t="s">
        <v>20</v>
      </c>
      <c r="E176" s="80">
        <v>190.8</v>
      </c>
      <c r="F176" s="8">
        <v>190.8</v>
      </c>
      <c r="G176" s="36">
        <f>F176/E176</f>
        <v>1</v>
      </c>
    </row>
    <row r="177" spans="1:7" s="20" customFormat="1" ht="25.5">
      <c r="A177" s="118"/>
      <c r="B177" s="8">
        <v>2</v>
      </c>
      <c r="C177" s="4" t="s">
        <v>170</v>
      </c>
      <c r="D177" s="73" t="s">
        <v>20</v>
      </c>
      <c r="E177" s="80">
        <v>226.67452</v>
      </c>
      <c r="F177" s="8">
        <v>226.67452</v>
      </c>
      <c r="G177" s="36">
        <f>F177/E177</f>
        <v>1</v>
      </c>
    </row>
    <row r="178" spans="1:7" s="20" customFormat="1" ht="22.5" customHeight="1">
      <c r="A178" s="118"/>
      <c r="B178" s="55"/>
      <c r="C178" s="33" t="s">
        <v>24</v>
      </c>
      <c r="D178" s="25" t="s">
        <v>20</v>
      </c>
      <c r="E178" s="80">
        <f>SUM(E176:E177)</f>
        <v>417.47452</v>
      </c>
      <c r="F178" s="80">
        <f>SUM(F176:F177)</f>
        <v>417.47452</v>
      </c>
      <c r="G178" s="38">
        <f>F178/E178</f>
        <v>1</v>
      </c>
    </row>
    <row r="179" spans="1:7" s="20" customFormat="1" ht="12.75">
      <c r="A179" s="118"/>
      <c r="B179" s="55"/>
      <c r="C179" s="33"/>
      <c r="D179" s="59"/>
      <c r="E179" s="80"/>
      <c r="F179" s="55"/>
      <c r="G179" s="38"/>
    </row>
    <row r="180" spans="1:7" s="20" customFormat="1" ht="12.75">
      <c r="A180" s="9"/>
      <c r="B180" s="116" t="s">
        <v>14</v>
      </c>
      <c r="C180" s="116"/>
      <c r="D180" s="10"/>
      <c r="E180" s="81">
        <f>SUM(E178:E179)</f>
        <v>417.47452</v>
      </c>
      <c r="F180" s="10">
        <f>SUM(F178:F179)</f>
        <v>417.47452</v>
      </c>
      <c r="G180" s="12">
        <f>F180/E180*100</f>
        <v>100</v>
      </c>
    </row>
    <row r="181" spans="1:7" s="20" customFormat="1" ht="30" customHeight="1">
      <c r="A181" s="117">
        <v>12</v>
      </c>
      <c r="B181" s="115" t="s">
        <v>16</v>
      </c>
      <c r="C181" s="115"/>
      <c r="D181" s="115"/>
      <c r="E181" s="115"/>
      <c r="F181" s="115"/>
      <c r="G181" s="115"/>
    </row>
    <row r="182" spans="1:7" s="20" customFormat="1" ht="27.75" customHeight="1">
      <c r="A182" s="118"/>
      <c r="B182" s="11">
        <v>1</v>
      </c>
      <c r="C182" s="7" t="s">
        <v>38</v>
      </c>
      <c r="D182" s="23" t="s">
        <v>19</v>
      </c>
      <c r="E182" s="11">
        <v>1439.6</v>
      </c>
      <c r="F182" s="11">
        <v>1439.6</v>
      </c>
      <c r="G182" s="36">
        <f aca="true" t="shared" si="8" ref="G182:G187">F182/E182</f>
        <v>1</v>
      </c>
    </row>
    <row r="183" spans="1:7" s="20" customFormat="1" ht="27.75" customHeight="1">
      <c r="A183" s="118"/>
      <c r="B183" s="11">
        <v>2</v>
      </c>
      <c r="C183" s="7" t="s">
        <v>39</v>
      </c>
      <c r="D183" s="23" t="s">
        <v>19</v>
      </c>
      <c r="E183" s="11">
        <v>33.5</v>
      </c>
      <c r="F183" s="11">
        <v>33.5</v>
      </c>
      <c r="G183" s="36">
        <f t="shared" si="8"/>
        <v>1</v>
      </c>
    </row>
    <row r="184" spans="1:7" s="20" customFormat="1" ht="50.25" customHeight="1">
      <c r="A184" s="118"/>
      <c r="B184" s="11">
        <v>3</v>
      </c>
      <c r="C184" s="7" t="s">
        <v>40</v>
      </c>
      <c r="D184" s="23" t="s">
        <v>19</v>
      </c>
      <c r="E184" s="11">
        <v>16829</v>
      </c>
      <c r="F184" s="11">
        <v>14827.7</v>
      </c>
      <c r="G184" s="36">
        <f t="shared" si="8"/>
        <v>0.8810802780913899</v>
      </c>
    </row>
    <row r="185" spans="1:7" s="20" customFormat="1" ht="27.75" customHeight="1">
      <c r="A185" s="118"/>
      <c r="B185" s="11">
        <v>4</v>
      </c>
      <c r="C185" s="7" t="s">
        <v>41</v>
      </c>
      <c r="D185" s="23" t="s">
        <v>19</v>
      </c>
      <c r="E185" s="11">
        <v>6941</v>
      </c>
      <c r="F185" s="11">
        <v>6941</v>
      </c>
      <c r="G185" s="36">
        <f t="shared" si="8"/>
        <v>1</v>
      </c>
    </row>
    <row r="186" spans="1:7" s="20" customFormat="1" ht="27" customHeight="1">
      <c r="A186" s="118"/>
      <c r="B186" s="11">
        <v>5</v>
      </c>
      <c r="C186" s="7" t="s">
        <v>42</v>
      </c>
      <c r="D186" s="23" t="s">
        <v>19</v>
      </c>
      <c r="E186" s="11">
        <v>919</v>
      </c>
      <c r="F186" s="11">
        <v>918.2</v>
      </c>
      <c r="G186" s="36">
        <f t="shared" si="8"/>
        <v>0.9991294885745375</v>
      </c>
    </row>
    <row r="187" spans="1:7" s="20" customFormat="1" ht="22.5">
      <c r="A187" s="119"/>
      <c r="B187" s="37"/>
      <c r="C187" s="39" t="s">
        <v>24</v>
      </c>
      <c r="D187" s="25" t="s">
        <v>19</v>
      </c>
      <c r="E187" s="37">
        <f>SUM(E182:E186)</f>
        <v>26162.1</v>
      </c>
      <c r="F187" s="37">
        <f>SUM(F182:F186)</f>
        <v>24160.000000000004</v>
      </c>
      <c r="G187" s="38">
        <f t="shared" si="8"/>
        <v>0.9234732685831797</v>
      </c>
    </row>
    <row r="188" spans="1:7" s="20" customFormat="1" ht="12.75">
      <c r="A188" s="9"/>
      <c r="B188" s="116" t="s">
        <v>14</v>
      </c>
      <c r="C188" s="116"/>
      <c r="D188" s="10"/>
      <c r="E188" s="10">
        <f>SUM(E187)</f>
        <v>26162.1</v>
      </c>
      <c r="F188" s="10">
        <f>SUM(F187)</f>
        <v>24160.000000000004</v>
      </c>
      <c r="G188" s="12">
        <f>F188/E188*100</f>
        <v>92.34732685831797</v>
      </c>
    </row>
    <row r="189" spans="1:7" s="20" customFormat="1" ht="15" customHeight="1">
      <c r="A189" s="117">
        <v>13</v>
      </c>
      <c r="B189" s="115" t="s">
        <v>168</v>
      </c>
      <c r="C189" s="115"/>
      <c r="D189" s="115"/>
      <c r="E189" s="115"/>
      <c r="F189" s="115"/>
      <c r="G189" s="115"/>
    </row>
    <row r="190" spans="1:7" s="20" customFormat="1" ht="37.5" customHeight="1">
      <c r="A190" s="118"/>
      <c r="B190" s="11"/>
      <c r="C190" s="7" t="s">
        <v>62</v>
      </c>
      <c r="D190" s="23"/>
      <c r="E190" s="76">
        <f>SUM(E191:E209)</f>
        <v>99282.39069</v>
      </c>
      <c r="F190" s="72">
        <f>SUM(F191:F209)</f>
        <v>89212.43978</v>
      </c>
      <c r="G190" s="36">
        <f aca="true" t="shared" si="9" ref="G190:G213">F190/E190</f>
        <v>0.8985726387125137</v>
      </c>
    </row>
    <row r="191" spans="1:7" s="20" customFormat="1" ht="37.5" customHeight="1">
      <c r="A191" s="118"/>
      <c r="B191" s="11">
        <v>1</v>
      </c>
      <c r="C191" s="7" t="s">
        <v>63</v>
      </c>
      <c r="D191" s="23" t="s">
        <v>19</v>
      </c>
      <c r="E191" s="76">
        <v>23429.895</v>
      </c>
      <c r="F191" s="72">
        <v>18211.816</v>
      </c>
      <c r="G191" s="36">
        <f t="shared" si="9"/>
        <v>0.7772896976277529</v>
      </c>
    </row>
    <row r="192" spans="1:7" s="20" customFormat="1" ht="23.25" customHeight="1">
      <c r="A192" s="118"/>
      <c r="B192" s="11"/>
      <c r="C192" s="7"/>
      <c r="D192" s="23" t="s">
        <v>20</v>
      </c>
      <c r="E192" s="76">
        <v>1233.346</v>
      </c>
      <c r="F192" s="72">
        <v>1233.346</v>
      </c>
      <c r="G192" s="36">
        <f t="shared" si="9"/>
        <v>1</v>
      </c>
    </row>
    <row r="193" spans="1:7" s="20" customFormat="1" ht="23.25" customHeight="1">
      <c r="A193" s="118"/>
      <c r="B193" s="11">
        <v>2</v>
      </c>
      <c r="C193" s="7" t="s">
        <v>64</v>
      </c>
      <c r="D193" s="23" t="s">
        <v>19</v>
      </c>
      <c r="E193" s="76">
        <v>149.105</v>
      </c>
      <c r="F193" s="72">
        <v>149.105</v>
      </c>
      <c r="G193" s="36">
        <f t="shared" si="9"/>
        <v>1</v>
      </c>
    </row>
    <row r="194" spans="1:7" s="20" customFormat="1" ht="23.25" customHeight="1">
      <c r="A194" s="118"/>
      <c r="B194" s="11"/>
      <c r="C194" s="7"/>
      <c r="D194" s="23" t="s">
        <v>20</v>
      </c>
      <c r="E194" s="76">
        <v>7.84859</v>
      </c>
      <c r="F194" s="72">
        <v>7.84859</v>
      </c>
      <c r="G194" s="36">
        <f t="shared" si="9"/>
        <v>1</v>
      </c>
    </row>
    <row r="195" spans="1:7" s="20" customFormat="1" ht="23.25" customHeight="1">
      <c r="A195" s="118"/>
      <c r="B195" s="11">
        <v>3</v>
      </c>
      <c r="C195" s="7" t="s">
        <v>177</v>
      </c>
      <c r="D195" s="23" t="s">
        <v>19</v>
      </c>
      <c r="E195" s="76">
        <v>64278</v>
      </c>
      <c r="F195" s="72">
        <v>64278</v>
      </c>
      <c r="G195" s="36">
        <f t="shared" si="9"/>
        <v>1</v>
      </c>
    </row>
    <row r="196" spans="1:7" s="20" customFormat="1" ht="23.25" customHeight="1">
      <c r="A196" s="118"/>
      <c r="B196" s="11"/>
      <c r="C196" s="7"/>
      <c r="D196" s="23" t="s">
        <v>20</v>
      </c>
      <c r="E196" s="76">
        <v>3562.99</v>
      </c>
      <c r="F196" s="72">
        <v>3562.99296</v>
      </c>
      <c r="G196" s="36">
        <f t="shared" si="9"/>
        <v>1.0000008307629267</v>
      </c>
    </row>
    <row r="197" spans="1:7" s="20" customFormat="1" ht="23.25" customHeight="1">
      <c r="A197" s="118"/>
      <c r="B197" s="11">
        <v>4</v>
      </c>
      <c r="C197" s="7" t="s">
        <v>178</v>
      </c>
      <c r="D197" s="23" t="s">
        <v>20</v>
      </c>
      <c r="E197" s="76">
        <v>166.16</v>
      </c>
      <c r="F197" s="72">
        <v>165.425</v>
      </c>
      <c r="G197" s="36">
        <f t="shared" si="9"/>
        <v>0.9955765527202697</v>
      </c>
    </row>
    <row r="198" spans="1:7" s="20" customFormat="1" ht="23.25" customHeight="1">
      <c r="A198" s="118"/>
      <c r="B198" s="11">
        <v>5</v>
      </c>
      <c r="C198" s="7" t="s">
        <v>169</v>
      </c>
      <c r="D198" s="23" t="s">
        <v>20</v>
      </c>
      <c r="E198" s="76">
        <v>204.359</v>
      </c>
      <c r="F198" s="72">
        <v>204.35977</v>
      </c>
      <c r="G198" s="36">
        <f t="shared" si="9"/>
        <v>1.0000037678790754</v>
      </c>
    </row>
    <row r="199" spans="1:7" s="20" customFormat="1" ht="24" customHeight="1">
      <c r="A199" s="118"/>
      <c r="B199" s="11">
        <v>6</v>
      </c>
      <c r="C199" s="7" t="s">
        <v>179</v>
      </c>
      <c r="D199" s="23" t="s">
        <v>20</v>
      </c>
      <c r="E199" s="76">
        <v>184</v>
      </c>
      <c r="F199" s="72">
        <v>184</v>
      </c>
      <c r="G199" s="36">
        <f t="shared" si="9"/>
        <v>1</v>
      </c>
    </row>
    <row r="200" spans="1:7" s="20" customFormat="1" ht="24" customHeight="1">
      <c r="A200" s="118"/>
      <c r="B200" s="11">
        <v>7</v>
      </c>
      <c r="C200" s="7" t="s">
        <v>180</v>
      </c>
      <c r="D200" s="23" t="s">
        <v>19</v>
      </c>
      <c r="E200" s="76">
        <v>4750</v>
      </c>
      <c r="F200" s="72">
        <v>0</v>
      </c>
      <c r="G200" s="36">
        <f t="shared" si="9"/>
        <v>0</v>
      </c>
    </row>
    <row r="201" spans="1:7" s="20" customFormat="1" ht="24" customHeight="1">
      <c r="A201" s="118"/>
      <c r="B201" s="44"/>
      <c r="C201" s="44"/>
      <c r="D201" s="23" t="s">
        <v>20</v>
      </c>
      <c r="E201" s="76">
        <v>252.4407</v>
      </c>
      <c r="F201" s="72">
        <v>252.4407</v>
      </c>
      <c r="G201" s="36">
        <f t="shared" si="9"/>
        <v>1</v>
      </c>
    </row>
    <row r="202" spans="1:7" s="20" customFormat="1" ht="24" customHeight="1">
      <c r="A202" s="118"/>
      <c r="B202" s="11">
        <v>8</v>
      </c>
      <c r="C202" s="7" t="s">
        <v>244</v>
      </c>
      <c r="D202" s="23" t="s">
        <v>20</v>
      </c>
      <c r="E202" s="76">
        <v>99</v>
      </c>
      <c r="F202" s="72">
        <v>99</v>
      </c>
      <c r="G202" s="36">
        <f t="shared" si="9"/>
        <v>1</v>
      </c>
    </row>
    <row r="203" spans="1:7" s="20" customFormat="1" ht="24" customHeight="1">
      <c r="A203" s="118"/>
      <c r="B203" s="11">
        <v>9</v>
      </c>
      <c r="C203" s="7" t="s">
        <v>243</v>
      </c>
      <c r="D203" s="23" t="s">
        <v>20</v>
      </c>
      <c r="E203" s="76">
        <v>99</v>
      </c>
      <c r="F203" s="72">
        <v>99</v>
      </c>
      <c r="G203" s="36">
        <f t="shared" si="9"/>
        <v>1</v>
      </c>
    </row>
    <row r="204" spans="1:7" s="20" customFormat="1" ht="24" customHeight="1">
      <c r="A204" s="118"/>
      <c r="B204" s="11">
        <v>10</v>
      </c>
      <c r="C204" s="7" t="s">
        <v>245</v>
      </c>
      <c r="D204" s="23" t="s">
        <v>20</v>
      </c>
      <c r="E204" s="76">
        <v>99</v>
      </c>
      <c r="F204" s="72">
        <v>99</v>
      </c>
      <c r="G204" s="36">
        <f t="shared" si="9"/>
        <v>1</v>
      </c>
    </row>
    <row r="205" spans="1:7" s="20" customFormat="1" ht="31.5" customHeight="1">
      <c r="A205" s="118"/>
      <c r="B205" s="11">
        <v>11</v>
      </c>
      <c r="C205" s="7" t="s">
        <v>246</v>
      </c>
      <c r="D205" s="23" t="s">
        <v>20</v>
      </c>
      <c r="E205" s="76">
        <v>20.7</v>
      </c>
      <c r="F205" s="72">
        <v>20.7</v>
      </c>
      <c r="G205" s="36">
        <f t="shared" si="9"/>
        <v>1</v>
      </c>
    </row>
    <row r="206" spans="1:7" s="20" customFormat="1" ht="24" customHeight="1">
      <c r="A206" s="118"/>
      <c r="B206" s="11">
        <v>12</v>
      </c>
      <c r="C206" s="7" t="s">
        <v>247</v>
      </c>
      <c r="D206" s="23" t="s">
        <v>20</v>
      </c>
      <c r="E206" s="76">
        <v>51.1464</v>
      </c>
      <c r="F206" s="72">
        <v>0</v>
      </c>
      <c r="G206" s="36">
        <f t="shared" si="9"/>
        <v>0</v>
      </c>
    </row>
    <row r="207" spans="1:7" s="20" customFormat="1" ht="24" customHeight="1">
      <c r="A207" s="118"/>
      <c r="B207" s="11">
        <v>13</v>
      </c>
      <c r="C207" s="7" t="s">
        <v>248</v>
      </c>
      <c r="D207" s="23" t="s">
        <v>20</v>
      </c>
      <c r="E207" s="76">
        <v>595.4</v>
      </c>
      <c r="F207" s="72">
        <v>595.40576</v>
      </c>
      <c r="G207" s="36">
        <f t="shared" si="9"/>
        <v>1.0000096741686262</v>
      </c>
    </row>
    <row r="208" spans="1:7" s="20" customFormat="1" ht="24" customHeight="1">
      <c r="A208" s="118"/>
      <c r="B208" s="11">
        <v>14</v>
      </c>
      <c r="C208" s="7" t="s">
        <v>249</v>
      </c>
      <c r="D208" s="23" t="s">
        <v>20</v>
      </c>
      <c r="E208" s="76">
        <v>50</v>
      </c>
      <c r="F208" s="72">
        <v>0</v>
      </c>
      <c r="G208" s="36">
        <f t="shared" si="9"/>
        <v>0</v>
      </c>
    </row>
    <row r="209" spans="1:7" s="20" customFormat="1" ht="24" customHeight="1">
      <c r="A209" s="118"/>
      <c r="B209" s="11">
        <v>15</v>
      </c>
      <c r="C209" s="7" t="s">
        <v>250</v>
      </c>
      <c r="D209" s="23" t="s">
        <v>20</v>
      </c>
      <c r="E209" s="76">
        <v>50</v>
      </c>
      <c r="F209" s="72">
        <v>50</v>
      </c>
      <c r="G209" s="36">
        <f t="shared" si="9"/>
        <v>1</v>
      </c>
    </row>
    <row r="210" spans="1:7" s="20" customFormat="1" ht="24" customHeight="1">
      <c r="A210" s="118"/>
      <c r="B210" s="11"/>
      <c r="C210" s="7" t="s">
        <v>65</v>
      </c>
      <c r="D210" s="23" t="s">
        <v>20</v>
      </c>
      <c r="E210" s="76">
        <v>0</v>
      </c>
      <c r="F210" s="72">
        <v>0</v>
      </c>
      <c r="G210" s="36"/>
    </row>
    <row r="211" spans="1:7" s="20" customFormat="1" ht="24" customHeight="1">
      <c r="A211" s="118"/>
      <c r="B211" s="11"/>
      <c r="C211" s="7" t="s">
        <v>66</v>
      </c>
      <c r="D211" s="23" t="s">
        <v>20</v>
      </c>
      <c r="E211" s="76">
        <v>2040.27</v>
      </c>
      <c r="F211" s="76">
        <v>2040.27</v>
      </c>
      <c r="G211" s="36">
        <f t="shared" si="9"/>
        <v>1</v>
      </c>
    </row>
    <row r="212" spans="1:7" s="20" customFormat="1" ht="24" customHeight="1">
      <c r="A212" s="118"/>
      <c r="B212" s="37"/>
      <c r="C212" s="30" t="s">
        <v>24</v>
      </c>
      <c r="D212" s="25" t="s">
        <v>19</v>
      </c>
      <c r="E212" s="37">
        <f>E191+E193+E195+E200</f>
        <v>92607</v>
      </c>
      <c r="F212" s="37">
        <f>F191+F193+F195+F200</f>
        <v>82638.921</v>
      </c>
      <c r="G212" s="38">
        <f t="shared" si="9"/>
        <v>0.8923614953513234</v>
      </c>
    </row>
    <row r="213" spans="1:7" s="20" customFormat="1" ht="24" customHeight="1">
      <c r="A213" s="118"/>
      <c r="B213" s="37"/>
      <c r="C213" s="67"/>
      <c r="D213" s="25" t="s">
        <v>20</v>
      </c>
      <c r="E213" s="37">
        <f>E210+E211+E192+E194+E196+E198+E197+E199+E201+E209+E208+E207+E206+E205+E204+E203+E202</f>
        <v>8715.66069</v>
      </c>
      <c r="F213" s="37">
        <f>F210+F211+F192+F194+F196+F198+F197+F199+F201+F209+F208+F207+F206+F205+F204+F203+F202</f>
        <v>8613.78878</v>
      </c>
      <c r="G213" s="38">
        <f t="shared" si="9"/>
        <v>0.9883116250593734</v>
      </c>
    </row>
    <row r="214" spans="1:7" s="20" customFormat="1" ht="12.75">
      <c r="A214" s="9"/>
      <c r="B214" s="116" t="s">
        <v>14</v>
      </c>
      <c r="C214" s="116"/>
      <c r="D214" s="10"/>
      <c r="E214" s="77">
        <f>SUM(E212:E213)</f>
        <v>101322.66069</v>
      </c>
      <c r="F214" s="10">
        <f>SUM(F212:F213)</f>
        <v>91252.70978</v>
      </c>
      <c r="G214" s="12">
        <f>F214/E214*100</f>
        <v>90.06150170018793</v>
      </c>
    </row>
    <row r="215" spans="1:7" s="20" customFormat="1" ht="12.75" customHeight="1">
      <c r="A215" s="117">
        <v>14</v>
      </c>
      <c r="B215" s="123" t="s">
        <v>162</v>
      </c>
      <c r="C215" s="124"/>
      <c r="D215" s="124"/>
      <c r="E215" s="124"/>
      <c r="F215" s="124"/>
      <c r="G215" s="125"/>
    </row>
    <row r="216" spans="1:7" s="20" customFormat="1" ht="33" customHeight="1">
      <c r="A216" s="118"/>
      <c r="B216" s="11">
        <v>1</v>
      </c>
      <c r="C216" s="13" t="s">
        <v>43</v>
      </c>
      <c r="D216" s="23" t="s">
        <v>20</v>
      </c>
      <c r="E216" s="64">
        <v>20.513</v>
      </c>
      <c r="F216" s="64">
        <v>20.513</v>
      </c>
      <c r="G216" s="36">
        <f aca="true" t="shared" si="10" ref="G216:G221">F216/E216</f>
        <v>1</v>
      </c>
    </row>
    <row r="217" spans="1:7" s="20" customFormat="1" ht="25.5" customHeight="1">
      <c r="A217" s="118"/>
      <c r="B217" s="11">
        <v>2</v>
      </c>
      <c r="C217" s="13" t="s">
        <v>193</v>
      </c>
      <c r="D217" s="23" t="s">
        <v>20</v>
      </c>
      <c r="E217" s="64">
        <v>7.209</v>
      </c>
      <c r="F217" s="64">
        <v>7.209</v>
      </c>
      <c r="G217" s="36">
        <f t="shared" si="10"/>
        <v>1</v>
      </c>
    </row>
    <row r="218" spans="1:7" s="20" customFormat="1" ht="26.25" customHeight="1">
      <c r="A218" s="118"/>
      <c r="B218" s="11">
        <v>3</v>
      </c>
      <c r="C218" s="13" t="s">
        <v>194</v>
      </c>
      <c r="D218" s="23" t="s">
        <v>20</v>
      </c>
      <c r="E218" s="64">
        <v>31.59</v>
      </c>
      <c r="F218" s="64">
        <v>31.59</v>
      </c>
      <c r="G218" s="36">
        <f t="shared" si="10"/>
        <v>1</v>
      </c>
    </row>
    <row r="219" spans="1:7" s="20" customFormat="1" ht="21" customHeight="1">
      <c r="A219" s="118"/>
      <c r="B219" s="11">
        <v>4</v>
      </c>
      <c r="C219" s="13" t="s">
        <v>195</v>
      </c>
      <c r="D219" s="23" t="s">
        <v>20</v>
      </c>
      <c r="E219" s="64">
        <v>17.288</v>
      </c>
      <c r="F219" s="64">
        <v>17.288</v>
      </c>
      <c r="G219" s="36">
        <f t="shared" si="10"/>
        <v>1</v>
      </c>
    </row>
    <row r="220" spans="1:7" s="20" customFormat="1" ht="21" customHeight="1">
      <c r="A220" s="118"/>
      <c r="B220" s="11">
        <v>5</v>
      </c>
      <c r="C220" s="13" t="s">
        <v>196</v>
      </c>
      <c r="D220" s="23" t="s">
        <v>20</v>
      </c>
      <c r="E220" s="64">
        <v>10.9</v>
      </c>
      <c r="F220" s="64">
        <v>10.9</v>
      </c>
      <c r="G220" s="36">
        <f t="shared" si="10"/>
        <v>1</v>
      </c>
    </row>
    <row r="221" spans="1:7" s="20" customFormat="1" ht="19.5" customHeight="1">
      <c r="A221" s="118"/>
      <c r="B221" s="37"/>
      <c r="C221" s="40" t="s">
        <v>24</v>
      </c>
      <c r="D221" s="25" t="s">
        <v>20</v>
      </c>
      <c r="E221" s="65">
        <f>SUM(E216:E220)</f>
        <v>87.5</v>
      </c>
      <c r="F221" s="65">
        <f>SUM(F216:F220)</f>
        <v>87.5</v>
      </c>
      <c r="G221" s="38">
        <f t="shared" si="10"/>
        <v>1</v>
      </c>
    </row>
    <row r="222" spans="1:7" s="20" customFormat="1" ht="12.75">
      <c r="A222" s="9"/>
      <c r="B222" s="116" t="s">
        <v>14</v>
      </c>
      <c r="C222" s="116"/>
      <c r="D222" s="10"/>
      <c r="E222" s="15">
        <f>SUM(E221)</f>
        <v>87.5</v>
      </c>
      <c r="F222" s="15">
        <f>SUM(F221)</f>
        <v>87.5</v>
      </c>
      <c r="G222" s="12">
        <f>F222/E222*100</f>
        <v>100</v>
      </c>
    </row>
    <row r="223" spans="1:7" s="20" customFormat="1" ht="14.25">
      <c r="A223" s="117">
        <v>15</v>
      </c>
      <c r="B223" s="115" t="s">
        <v>150</v>
      </c>
      <c r="C223" s="115"/>
      <c r="D223" s="115"/>
      <c r="E223" s="115"/>
      <c r="F223" s="115"/>
      <c r="G223" s="115"/>
    </row>
    <row r="224" spans="1:7" s="20" customFormat="1" ht="22.5">
      <c r="A224" s="118"/>
      <c r="B224" s="11">
        <v>1</v>
      </c>
      <c r="C224" s="13" t="s">
        <v>151</v>
      </c>
      <c r="D224" s="23" t="s">
        <v>20</v>
      </c>
      <c r="E224" s="60">
        <v>487.2</v>
      </c>
      <c r="F224" s="60">
        <v>487.2</v>
      </c>
      <c r="G224" s="36">
        <f aca="true" t="shared" si="11" ref="G224:G234">F224/E224</f>
        <v>1</v>
      </c>
    </row>
    <row r="225" spans="1:7" s="20" customFormat="1" ht="22.5">
      <c r="A225" s="118"/>
      <c r="B225" s="11">
        <v>2</v>
      </c>
      <c r="C225" s="13" t="s">
        <v>152</v>
      </c>
      <c r="D225" s="23" t="s">
        <v>20</v>
      </c>
      <c r="E225" s="60">
        <v>489</v>
      </c>
      <c r="F225" s="60">
        <v>489</v>
      </c>
      <c r="G225" s="36">
        <f t="shared" si="11"/>
        <v>1</v>
      </c>
    </row>
    <row r="226" spans="1:7" s="20" customFormat="1" ht="22.5">
      <c r="A226" s="118"/>
      <c r="B226" s="11">
        <v>3</v>
      </c>
      <c r="C226" s="13" t="s">
        <v>153</v>
      </c>
      <c r="D226" s="23" t="s">
        <v>20</v>
      </c>
      <c r="E226" s="60">
        <v>108.6</v>
      </c>
      <c r="F226" s="60">
        <v>108.6</v>
      </c>
      <c r="G226" s="36">
        <f t="shared" si="11"/>
        <v>1</v>
      </c>
    </row>
    <row r="227" spans="1:7" s="20" customFormat="1" ht="22.5">
      <c r="A227" s="118"/>
      <c r="B227" s="11">
        <v>4</v>
      </c>
      <c r="C227" s="13" t="s">
        <v>154</v>
      </c>
      <c r="D227" s="23" t="s">
        <v>20</v>
      </c>
      <c r="E227" s="60">
        <v>62.8</v>
      </c>
      <c r="F227" s="60">
        <v>62.8</v>
      </c>
      <c r="G227" s="36">
        <f t="shared" si="11"/>
        <v>1</v>
      </c>
    </row>
    <row r="228" spans="1:7" s="20" customFormat="1" ht="22.5">
      <c r="A228" s="118"/>
      <c r="B228" s="11">
        <v>5</v>
      </c>
      <c r="C228" s="13" t="s">
        <v>155</v>
      </c>
      <c r="D228" s="23" t="s">
        <v>20</v>
      </c>
      <c r="E228" s="60">
        <v>3.5</v>
      </c>
      <c r="F228" s="60">
        <v>3.5</v>
      </c>
      <c r="G228" s="36">
        <f t="shared" si="11"/>
        <v>1</v>
      </c>
    </row>
    <row r="229" spans="1:7" s="20" customFormat="1" ht="22.5">
      <c r="A229" s="118"/>
      <c r="B229" s="11">
        <v>6</v>
      </c>
      <c r="C229" s="13" t="s">
        <v>156</v>
      </c>
      <c r="D229" s="23" t="s">
        <v>20</v>
      </c>
      <c r="E229" s="60">
        <v>53.9</v>
      </c>
      <c r="F229" s="60">
        <v>53.9</v>
      </c>
      <c r="G229" s="36">
        <f t="shared" si="11"/>
        <v>1</v>
      </c>
    </row>
    <row r="230" spans="1:7" s="20" customFormat="1" ht="22.5">
      <c r="A230" s="118"/>
      <c r="B230" s="11">
        <v>7</v>
      </c>
      <c r="C230" s="13" t="s">
        <v>183</v>
      </c>
      <c r="D230" s="23" t="s">
        <v>20</v>
      </c>
      <c r="E230" s="60">
        <v>1350</v>
      </c>
      <c r="F230" s="60">
        <v>1350</v>
      </c>
      <c r="G230" s="36">
        <f t="shared" si="11"/>
        <v>1</v>
      </c>
    </row>
    <row r="231" spans="1:7" s="20" customFormat="1" ht="22.5">
      <c r="A231" s="118"/>
      <c r="B231" s="11">
        <v>8</v>
      </c>
      <c r="C231" s="13" t="s">
        <v>157</v>
      </c>
      <c r="D231" s="23" t="s">
        <v>20</v>
      </c>
      <c r="E231" s="60">
        <v>235</v>
      </c>
      <c r="F231" s="60">
        <v>235</v>
      </c>
      <c r="G231" s="36">
        <f t="shared" si="11"/>
        <v>1</v>
      </c>
    </row>
    <row r="232" spans="1:7" s="20" customFormat="1" ht="22.5">
      <c r="A232" s="118"/>
      <c r="B232" s="11">
        <v>9</v>
      </c>
      <c r="C232" s="13" t="s">
        <v>158</v>
      </c>
      <c r="D232" s="23" t="s">
        <v>20</v>
      </c>
      <c r="E232" s="60">
        <v>33.5</v>
      </c>
      <c r="F232" s="60">
        <v>33.5</v>
      </c>
      <c r="G232" s="36">
        <f t="shared" si="11"/>
        <v>1</v>
      </c>
    </row>
    <row r="233" spans="1:7" s="20" customFormat="1" ht="22.5">
      <c r="A233" s="118"/>
      <c r="B233" s="11">
        <v>10</v>
      </c>
      <c r="C233" s="13" t="s">
        <v>159</v>
      </c>
      <c r="D233" s="23" t="s">
        <v>20</v>
      </c>
      <c r="E233" s="60">
        <v>45</v>
      </c>
      <c r="F233" s="60">
        <v>45</v>
      </c>
      <c r="G233" s="36">
        <f t="shared" si="11"/>
        <v>1</v>
      </c>
    </row>
    <row r="234" spans="1:7" s="20" customFormat="1" ht="33.75">
      <c r="A234" s="118"/>
      <c r="B234" s="11"/>
      <c r="C234" s="13" t="s">
        <v>160</v>
      </c>
      <c r="D234" s="23" t="s">
        <v>20</v>
      </c>
      <c r="E234" s="60">
        <v>1424.6</v>
      </c>
      <c r="F234" s="60">
        <v>1424.6</v>
      </c>
      <c r="G234" s="36">
        <f t="shared" si="11"/>
        <v>1</v>
      </c>
    </row>
    <row r="235" spans="1:7" s="20" customFormat="1" ht="22.5">
      <c r="A235" s="119"/>
      <c r="B235" s="53"/>
      <c r="C235" s="40" t="s">
        <v>24</v>
      </c>
      <c r="D235" s="25" t="s">
        <v>20</v>
      </c>
      <c r="E235" s="61">
        <f>SUM(E224:E234)</f>
        <v>4293.1</v>
      </c>
      <c r="F235" s="61">
        <f>SUM(F224:F234)</f>
        <v>4293.1</v>
      </c>
      <c r="G235" s="38">
        <f>F235/E235</f>
        <v>1</v>
      </c>
    </row>
    <row r="236" spans="1:7" s="20" customFormat="1" ht="12.75">
      <c r="A236" s="9"/>
      <c r="B236" s="106" t="s">
        <v>14</v>
      </c>
      <c r="C236" s="107"/>
      <c r="D236" s="10"/>
      <c r="E236" s="62">
        <f>SUM(E235)</f>
        <v>4293.1</v>
      </c>
      <c r="F236" s="62">
        <f>SUM(F235)</f>
        <v>4293.1</v>
      </c>
      <c r="G236" s="15">
        <f>F236/E236*100</f>
        <v>100</v>
      </c>
    </row>
    <row r="237" spans="1:7" s="20" customFormat="1" ht="13.5" customHeight="1">
      <c r="A237" s="113">
        <v>16</v>
      </c>
      <c r="B237" s="115" t="s">
        <v>141</v>
      </c>
      <c r="C237" s="115"/>
      <c r="D237" s="115"/>
      <c r="E237" s="115"/>
      <c r="F237" s="115"/>
      <c r="G237" s="115"/>
    </row>
    <row r="238" spans="1:7" s="20" customFormat="1" ht="25.5" customHeight="1">
      <c r="A238" s="114"/>
      <c r="B238" s="103"/>
      <c r="C238" s="13" t="s">
        <v>237</v>
      </c>
      <c r="D238" s="23" t="s">
        <v>36</v>
      </c>
      <c r="E238" s="52">
        <v>2107.36388</v>
      </c>
      <c r="F238" s="52">
        <v>2107.36388</v>
      </c>
      <c r="G238" s="36">
        <f aca="true" t="shared" si="12" ref="G238:G251">F238/E238</f>
        <v>1</v>
      </c>
    </row>
    <row r="239" spans="1:7" s="20" customFormat="1" ht="25.5" customHeight="1">
      <c r="A239" s="114"/>
      <c r="B239" s="103"/>
      <c r="C239" s="103"/>
      <c r="D239" s="23" t="s">
        <v>19</v>
      </c>
      <c r="E239" s="52">
        <v>127</v>
      </c>
      <c r="F239" s="52">
        <v>127</v>
      </c>
      <c r="G239" s="36">
        <f t="shared" si="12"/>
        <v>1</v>
      </c>
    </row>
    <row r="240" spans="1:7" s="20" customFormat="1" ht="22.5">
      <c r="A240" s="114"/>
      <c r="B240" s="51">
        <v>1</v>
      </c>
      <c r="C240" s="13" t="s">
        <v>142</v>
      </c>
      <c r="D240" s="23" t="s">
        <v>20</v>
      </c>
      <c r="E240" s="52">
        <v>30.772</v>
      </c>
      <c r="F240" s="52">
        <v>30.772</v>
      </c>
      <c r="G240" s="36">
        <f t="shared" si="12"/>
        <v>1</v>
      </c>
    </row>
    <row r="241" spans="1:7" s="20" customFormat="1" ht="22.5">
      <c r="A241" s="114"/>
      <c r="B241" s="51">
        <v>2</v>
      </c>
      <c r="C241" s="13" t="s">
        <v>143</v>
      </c>
      <c r="D241" s="23" t="s">
        <v>20</v>
      </c>
      <c r="E241" s="52">
        <v>19.2278</v>
      </c>
      <c r="F241" s="52">
        <v>19.228</v>
      </c>
      <c r="G241" s="36">
        <f t="shared" si="12"/>
        <v>1.000010401606008</v>
      </c>
    </row>
    <row r="242" spans="1:7" s="20" customFormat="1" ht="22.5">
      <c r="A242" s="114"/>
      <c r="B242" s="51">
        <v>3</v>
      </c>
      <c r="C242" s="13" t="s">
        <v>146</v>
      </c>
      <c r="D242" s="23" t="s">
        <v>20</v>
      </c>
      <c r="E242" s="52">
        <v>100</v>
      </c>
      <c r="F242" s="52">
        <v>100</v>
      </c>
      <c r="G242" s="36">
        <f t="shared" si="12"/>
        <v>1</v>
      </c>
    </row>
    <row r="243" spans="1:7" s="20" customFormat="1" ht="22.5">
      <c r="A243" s="114"/>
      <c r="B243" s="51">
        <v>4</v>
      </c>
      <c r="C243" s="13" t="s">
        <v>144</v>
      </c>
      <c r="D243" s="23" t="s">
        <v>37</v>
      </c>
      <c r="E243" s="52">
        <v>20036</v>
      </c>
      <c r="F243" s="52">
        <v>22221.663</v>
      </c>
      <c r="G243" s="36">
        <f t="shared" si="12"/>
        <v>1.1090867937712119</v>
      </c>
    </row>
    <row r="244" spans="1:7" s="20" customFormat="1" ht="22.5">
      <c r="A244" s="114"/>
      <c r="B244" s="51">
        <v>5</v>
      </c>
      <c r="C244" s="13" t="s">
        <v>145</v>
      </c>
      <c r="D244" s="23" t="s">
        <v>37</v>
      </c>
      <c r="E244" s="52">
        <v>3</v>
      </c>
      <c r="F244" s="52">
        <v>0</v>
      </c>
      <c r="G244" s="36">
        <f t="shared" si="12"/>
        <v>0</v>
      </c>
    </row>
    <row r="245" spans="1:7" s="20" customFormat="1" ht="22.5">
      <c r="A245" s="114"/>
      <c r="B245" s="51">
        <v>6</v>
      </c>
      <c r="C245" s="13" t="s">
        <v>175</v>
      </c>
      <c r="D245" s="23" t="s">
        <v>37</v>
      </c>
      <c r="E245" s="52">
        <v>50</v>
      </c>
      <c r="F245" s="52">
        <v>0</v>
      </c>
      <c r="G245" s="36">
        <f t="shared" si="12"/>
        <v>0</v>
      </c>
    </row>
    <row r="246" spans="1:7" s="20" customFormat="1" ht="22.5">
      <c r="A246" s="114"/>
      <c r="B246" s="51">
        <v>7</v>
      </c>
      <c r="C246" s="13" t="s">
        <v>176</v>
      </c>
      <c r="D246" s="23" t="s">
        <v>37</v>
      </c>
      <c r="E246" s="52">
        <v>45</v>
      </c>
      <c r="F246" s="52">
        <v>39</v>
      </c>
      <c r="G246" s="36">
        <f t="shared" si="12"/>
        <v>0.8666666666666667</v>
      </c>
    </row>
    <row r="247" spans="1:7" s="20" customFormat="1" ht="22.5">
      <c r="A247" s="114"/>
      <c r="B247" s="53"/>
      <c r="C247" s="54" t="s">
        <v>24</v>
      </c>
      <c r="D247" s="25" t="s">
        <v>36</v>
      </c>
      <c r="E247" s="57">
        <f>E238</f>
        <v>2107.36388</v>
      </c>
      <c r="F247" s="57">
        <f>F238</f>
        <v>2107.36388</v>
      </c>
      <c r="G247" s="38">
        <f t="shared" si="12"/>
        <v>1</v>
      </c>
    </row>
    <row r="248" spans="1:7" s="20" customFormat="1" ht="22.5">
      <c r="A248" s="114"/>
      <c r="B248" s="53"/>
      <c r="C248" s="56"/>
      <c r="D248" s="25" t="s">
        <v>19</v>
      </c>
      <c r="E248" s="57">
        <f>E239</f>
        <v>127</v>
      </c>
      <c r="F248" s="57">
        <f>F239</f>
        <v>127</v>
      </c>
      <c r="G248" s="38">
        <f t="shared" si="12"/>
        <v>1</v>
      </c>
    </row>
    <row r="249" spans="1:7" s="20" customFormat="1" ht="22.5">
      <c r="A249" s="114"/>
      <c r="B249" s="53"/>
      <c r="C249" s="56"/>
      <c r="D249" s="25" t="s">
        <v>20</v>
      </c>
      <c r="E249" s="57">
        <f>SUM(E240:E242)</f>
        <v>149.9998</v>
      </c>
      <c r="F249" s="57">
        <f>SUM(F240:F242)</f>
        <v>150</v>
      </c>
      <c r="G249" s="38">
        <f t="shared" si="12"/>
        <v>1.0000013333351112</v>
      </c>
    </row>
    <row r="250" spans="1:7" s="20" customFormat="1" ht="22.5">
      <c r="A250" s="120"/>
      <c r="B250" s="53"/>
      <c r="C250" s="56"/>
      <c r="D250" s="25" t="s">
        <v>37</v>
      </c>
      <c r="E250" s="57">
        <f>SUM(E243:E246)</f>
        <v>20134</v>
      </c>
      <c r="F250" s="57">
        <f>SUM(F243:F246)</f>
        <v>22260.663</v>
      </c>
      <c r="G250" s="38">
        <f t="shared" si="12"/>
        <v>1.1056254594218735</v>
      </c>
    </row>
    <row r="251" spans="1:7" s="20" customFormat="1" ht="12.75">
      <c r="A251" s="14"/>
      <c r="B251" s="106" t="s">
        <v>14</v>
      </c>
      <c r="C251" s="107"/>
      <c r="D251" s="10"/>
      <c r="E251" s="10">
        <f>SUM(E247:E250)</f>
        <v>22518.36368</v>
      </c>
      <c r="F251" s="15">
        <f>SUM(F247:F250)</f>
        <v>24645.02688</v>
      </c>
      <c r="G251" s="58">
        <f t="shared" si="12"/>
        <v>1.0944412849095615</v>
      </c>
    </row>
    <row r="252" spans="1:7" s="20" customFormat="1" ht="31.5" customHeight="1">
      <c r="A252" s="113">
        <v>17</v>
      </c>
      <c r="B252" s="115" t="s">
        <v>161</v>
      </c>
      <c r="C252" s="115"/>
      <c r="D252" s="115"/>
      <c r="E252" s="115"/>
      <c r="F252" s="115"/>
      <c r="G252" s="115"/>
    </row>
    <row r="253" spans="1:7" s="20" customFormat="1" ht="22.5" customHeight="1">
      <c r="A253" s="114"/>
      <c r="B253" s="23">
        <v>1</v>
      </c>
      <c r="C253" s="13" t="s">
        <v>18</v>
      </c>
      <c r="D253" s="23" t="s">
        <v>20</v>
      </c>
      <c r="E253" s="23">
        <v>6512.44</v>
      </c>
      <c r="F253" s="23">
        <v>6512.44</v>
      </c>
      <c r="G253" s="24">
        <f>F253/E253</f>
        <v>1</v>
      </c>
    </row>
    <row r="254" spans="1:7" s="20" customFormat="1" ht="20.25" customHeight="1">
      <c r="A254" s="114"/>
      <c r="B254" s="23"/>
      <c r="C254" s="13"/>
      <c r="D254" s="23"/>
      <c r="E254" s="23"/>
      <c r="F254" s="23"/>
      <c r="G254" s="24"/>
    </row>
    <row r="255" spans="1:7" s="20" customFormat="1" ht="20.25" customHeight="1">
      <c r="A255" s="114"/>
      <c r="B255" s="23">
        <v>2</v>
      </c>
      <c r="C255" s="13" t="s">
        <v>21</v>
      </c>
      <c r="D255" s="23" t="s">
        <v>20</v>
      </c>
      <c r="E255" s="23">
        <v>2876</v>
      </c>
      <c r="F255" s="23">
        <v>2876</v>
      </c>
      <c r="G255" s="24">
        <f aca="true" t="shared" si="13" ref="G255:G263">F255/E255</f>
        <v>1</v>
      </c>
    </row>
    <row r="256" spans="1:7" s="20" customFormat="1" ht="57" customHeight="1">
      <c r="A256" s="114"/>
      <c r="B256" s="23">
        <v>3</v>
      </c>
      <c r="C256" s="13" t="s">
        <v>22</v>
      </c>
      <c r="D256" s="23" t="s">
        <v>19</v>
      </c>
      <c r="E256" s="23">
        <v>4952</v>
      </c>
      <c r="F256" s="23">
        <v>4952</v>
      </c>
      <c r="G256" s="24">
        <f t="shared" si="13"/>
        <v>1</v>
      </c>
    </row>
    <row r="257" spans="1:7" s="20" customFormat="1" ht="21" customHeight="1">
      <c r="A257" s="114"/>
      <c r="B257" s="23"/>
      <c r="C257" s="13"/>
      <c r="D257" s="23" t="s">
        <v>20</v>
      </c>
      <c r="E257" s="23">
        <v>500</v>
      </c>
      <c r="F257" s="23">
        <v>500</v>
      </c>
      <c r="G257" s="24">
        <f t="shared" si="13"/>
        <v>1</v>
      </c>
    </row>
    <row r="258" spans="1:7" s="20" customFormat="1" ht="24" customHeight="1">
      <c r="A258" s="114"/>
      <c r="B258" s="23">
        <v>4</v>
      </c>
      <c r="C258" s="13" t="s">
        <v>23</v>
      </c>
      <c r="D258" s="23" t="s">
        <v>19</v>
      </c>
      <c r="E258" s="23">
        <v>2264.45</v>
      </c>
      <c r="F258" s="23">
        <v>2233.1</v>
      </c>
      <c r="G258" s="24">
        <f t="shared" si="13"/>
        <v>0.9861555786173243</v>
      </c>
    </row>
    <row r="259" spans="1:7" s="20" customFormat="1" ht="24" customHeight="1">
      <c r="A259" s="114"/>
      <c r="B259" s="23"/>
      <c r="C259" s="13"/>
      <c r="D259" s="23" t="s">
        <v>36</v>
      </c>
      <c r="E259" s="23">
        <v>1306.8</v>
      </c>
      <c r="F259" s="23">
        <v>1306.8</v>
      </c>
      <c r="G259" s="24">
        <f t="shared" si="13"/>
        <v>1</v>
      </c>
    </row>
    <row r="260" spans="1:7" s="20" customFormat="1" ht="20.25" customHeight="1">
      <c r="A260" s="114"/>
      <c r="B260" s="23"/>
      <c r="C260" s="13"/>
      <c r="D260" s="23" t="s">
        <v>20</v>
      </c>
      <c r="E260" s="23">
        <v>4128</v>
      </c>
      <c r="F260" s="23">
        <v>4128</v>
      </c>
      <c r="G260" s="24">
        <f t="shared" si="13"/>
        <v>1</v>
      </c>
    </row>
    <row r="261" spans="1:7" s="20" customFormat="1" ht="22.5">
      <c r="A261" s="114"/>
      <c r="B261" s="25"/>
      <c r="C261" s="63" t="s">
        <v>24</v>
      </c>
      <c r="D261" s="25" t="s">
        <v>19</v>
      </c>
      <c r="E261" s="25">
        <f>E258+E256</f>
        <v>7216.45</v>
      </c>
      <c r="F261" s="25">
        <f>F258+F256</f>
        <v>7185.1</v>
      </c>
      <c r="G261" s="26">
        <f t="shared" si="13"/>
        <v>0.9956557587179292</v>
      </c>
    </row>
    <row r="262" spans="1:7" s="20" customFormat="1" ht="22.5">
      <c r="A262" s="114"/>
      <c r="B262" s="25"/>
      <c r="C262" s="63"/>
      <c r="D262" s="25" t="s">
        <v>36</v>
      </c>
      <c r="E262" s="25">
        <f>E259</f>
        <v>1306.8</v>
      </c>
      <c r="F262" s="25">
        <f>F259</f>
        <v>1306.8</v>
      </c>
      <c r="G262" s="26">
        <f t="shared" si="13"/>
        <v>1</v>
      </c>
    </row>
    <row r="263" spans="1:7" s="20" customFormat="1" ht="22.5">
      <c r="A263" s="114"/>
      <c r="B263" s="25"/>
      <c r="C263" s="27"/>
      <c r="D263" s="25" t="s">
        <v>20</v>
      </c>
      <c r="E263" s="25">
        <f>E254+E255+E257+E260+E253</f>
        <v>14016.439999999999</v>
      </c>
      <c r="F263" s="25">
        <f>F254+F255+F257+F260+F253</f>
        <v>14016.439999999999</v>
      </c>
      <c r="G263" s="26">
        <f t="shared" si="13"/>
        <v>1</v>
      </c>
    </row>
    <row r="264" spans="1:7" s="20" customFormat="1" ht="12.75">
      <c r="A264" s="14"/>
      <c r="B264" s="106" t="s">
        <v>14</v>
      </c>
      <c r="C264" s="107"/>
      <c r="D264" s="10"/>
      <c r="E264" s="15">
        <f>SUM(E261:E263)</f>
        <v>22539.69</v>
      </c>
      <c r="F264" s="15">
        <f>SUM(F261:F263)</f>
        <v>22508.339999999997</v>
      </c>
      <c r="G264" s="15">
        <f>F264/E264*100</f>
        <v>99.86091201786714</v>
      </c>
    </row>
    <row r="265" spans="1:7" s="20" customFormat="1" ht="15" customHeight="1">
      <c r="A265" s="113">
        <v>18</v>
      </c>
      <c r="B265" s="115" t="s">
        <v>83</v>
      </c>
      <c r="C265" s="115"/>
      <c r="D265" s="115"/>
      <c r="E265" s="115"/>
      <c r="F265" s="115"/>
      <c r="G265" s="115"/>
    </row>
    <row r="266" spans="1:7" s="20" customFormat="1" ht="45.75" customHeight="1">
      <c r="A266" s="114"/>
      <c r="B266" s="23"/>
      <c r="C266" s="13" t="s">
        <v>84</v>
      </c>
      <c r="D266" s="23" t="s">
        <v>19</v>
      </c>
      <c r="E266" s="23">
        <v>0</v>
      </c>
      <c r="F266" s="23">
        <v>0</v>
      </c>
      <c r="G266" s="24"/>
    </row>
    <row r="267" spans="1:7" s="20" customFormat="1" ht="36.75" customHeight="1">
      <c r="A267" s="114"/>
      <c r="B267" s="23"/>
      <c r="C267" s="13" t="s">
        <v>85</v>
      </c>
      <c r="D267" s="23" t="s">
        <v>19</v>
      </c>
      <c r="E267" s="23">
        <v>1587.3</v>
      </c>
      <c r="F267" s="23">
        <v>1587.3</v>
      </c>
      <c r="G267" s="24">
        <f aca="true" t="shared" si="14" ref="G267:G281">F267/E267</f>
        <v>1</v>
      </c>
    </row>
    <row r="268" spans="1:7" s="20" customFormat="1" ht="33" customHeight="1">
      <c r="A268" s="114"/>
      <c r="B268" s="23"/>
      <c r="C268" s="13" t="s">
        <v>86</v>
      </c>
      <c r="D268" s="23" t="s">
        <v>36</v>
      </c>
      <c r="E268" s="23">
        <v>1001.5</v>
      </c>
      <c r="F268" s="23">
        <v>1001.5</v>
      </c>
      <c r="G268" s="24">
        <f t="shared" si="14"/>
        <v>1</v>
      </c>
    </row>
    <row r="269" spans="1:7" s="20" customFormat="1" ht="21.75" customHeight="1">
      <c r="A269" s="114"/>
      <c r="B269" s="23"/>
      <c r="C269" s="13"/>
      <c r="D269" s="23" t="s">
        <v>19</v>
      </c>
      <c r="E269" s="23">
        <v>439.5</v>
      </c>
      <c r="F269" s="23">
        <v>439.5</v>
      </c>
      <c r="G269" s="24">
        <f t="shared" si="14"/>
        <v>1</v>
      </c>
    </row>
    <row r="270" spans="1:7" s="20" customFormat="1" ht="21.75" customHeight="1">
      <c r="A270" s="114"/>
      <c r="B270" s="23"/>
      <c r="C270" s="13" t="s">
        <v>87</v>
      </c>
      <c r="D270" s="23" t="s">
        <v>36</v>
      </c>
      <c r="E270" s="23">
        <v>1469</v>
      </c>
      <c r="F270" s="23">
        <v>1469</v>
      </c>
      <c r="G270" s="24">
        <f t="shared" si="14"/>
        <v>1</v>
      </c>
    </row>
    <row r="271" spans="1:7" s="20" customFormat="1" ht="21.75" customHeight="1">
      <c r="A271" s="114"/>
      <c r="B271" s="23"/>
      <c r="C271" s="13"/>
      <c r="D271" s="23" t="s">
        <v>19</v>
      </c>
      <c r="E271" s="23">
        <v>718.118</v>
      </c>
      <c r="F271" s="23">
        <v>718.118</v>
      </c>
      <c r="G271" s="24">
        <f t="shared" si="14"/>
        <v>1</v>
      </c>
    </row>
    <row r="272" spans="1:7" s="20" customFormat="1" ht="34.5" customHeight="1">
      <c r="A272" s="114"/>
      <c r="B272" s="23"/>
      <c r="C272" s="13" t="s">
        <v>88</v>
      </c>
      <c r="D272" s="23" t="s">
        <v>36</v>
      </c>
      <c r="E272" s="23">
        <v>1006</v>
      </c>
      <c r="F272" s="23">
        <v>1006</v>
      </c>
      <c r="G272" s="24">
        <f t="shared" si="14"/>
        <v>1</v>
      </c>
    </row>
    <row r="273" spans="1:7" s="20" customFormat="1" ht="21.75" customHeight="1">
      <c r="A273" s="114"/>
      <c r="B273" s="23"/>
      <c r="C273" s="13"/>
      <c r="D273" s="23" t="s">
        <v>19</v>
      </c>
      <c r="E273" s="23">
        <v>429</v>
      </c>
      <c r="F273" s="23">
        <v>429</v>
      </c>
      <c r="G273" s="24">
        <f t="shared" si="14"/>
        <v>1</v>
      </c>
    </row>
    <row r="274" spans="1:7" s="20" customFormat="1" ht="34.5" customHeight="1">
      <c r="A274" s="114"/>
      <c r="B274" s="23"/>
      <c r="C274" s="13" t="s">
        <v>89</v>
      </c>
      <c r="D274" s="23" t="s">
        <v>36</v>
      </c>
      <c r="E274" s="23">
        <v>31.44</v>
      </c>
      <c r="F274" s="23">
        <v>31.44</v>
      </c>
      <c r="G274" s="24">
        <f t="shared" si="14"/>
        <v>1</v>
      </c>
    </row>
    <row r="275" spans="1:7" s="20" customFormat="1" ht="22.5" customHeight="1">
      <c r="A275" s="114"/>
      <c r="B275" s="23"/>
      <c r="C275" s="13"/>
      <c r="D275" s="23" t="s">
        <v>19</v>
      </c>
      <c r="E275" s="23">
        <v>14.837</v>
      </c>
      <c r="F275" s="23">
        <v>14.837</v>
      </c>
      <c r="G275" s="24">
        <f t="shared" si="14"/>
        <v>1</v>
      </c>
    </row>
    <row r="276" spans="1:7" s="20" customFormat="1" ht="35.25" customHeight="1">
      <c r="A276" s="114"/>
      <c r="B276" s="23"/>
      <c r="C276" s="13" t="s">
        <v>90</v>
      </c>
      <c r="D276" s="23" t="s">
        <v>36</v>
      </c>
      <c r="E276" s="23">
        <v>3.5</v>
      </c>
      <c r="F276" s="23">
        <v>3.387</v>
      </c>
      <c r="G276" s="24">
        <f t="shared" si="14"/>
        <v>0.9677142857142857</v>
      </c>
    </row>
    <row r="277" spans="1:7" s="20" customFormat="1" ht="22.5" customHeight="1">
      <c r="A277" s="114"/>
      <c r="B277" s="23"/>
      <c r="C277" s="13"/>
      <c r="D277" s="23" t="s">
        <v>19</v>
      </c>
      <c r="E277" s="23">
        <v>0.22</v>
      </c>
      <c r="F277" s="23">
        <v>0.22</v>
      </c>
      <c r="G277" s="24">
        <f t="shared" si="14"/>
        <v>1</v>
      </c>
    </row>
    <row r="278" spans="1:7" s="20" customFormat="1" ht="22.5" customHeight="1">
      <c r="A278" s="114"/>
      <c r="B278" s="23"/>
      <c r="C278" s="13" t="s">
        <v>191</v>
      </c>
      <c r="D278" s="23" t="s">
        <v>36</v>
      </c>
      <c r="E278" s="23">
        <v>99</v>
      </c>
      <c r="F278" s="23">
        <v>99</v>
      </c>
      <c r="G278" s="24">
        <f t="shared" si="14"/>
        <v>1</v>
      </c>
    </row>
    <row r="279" spans="1:7" s="20" customFormat="1" ht="22.5" customHeight="1">
      <c r="A279" s="114"/>
      <c r="B279" s="23"/>
      <c r="C279" s="13"/>
      <c r="D279" s="23" t="s">
        <v>19</v>
      </c>
      <c r="E279" s="23">
        <v>44.744</v>
      </c>
      <c r="F279" s="23">
        <v>44.744</v>
      </c>
      <c r="G279" s="24">
        <f t="shared" si="14"/>
        <v>1</v>
      </c>
    </row>
    <row r="280" spans="1:7" s="20" customFormat="1" ht="22.5" customHeight="1">
      <c r="A280" s="114"/>
      <c r="B280" s="23"/>
      <c r="C280" s="13" t="s">
        <v>192</v>
      </c>
      <c r="D280" s="23" t="s">
        <v>36</v>
      </c>
      <c r="E280" s="23">
        <v>1273.7</v>
      </c>
      <c r="F280" s="23">
        <v>979</v>
      </c>
      <c r="G280" s="24">
        <f t="shared" si="14"/>
        <v>0.7686268352045222</v>
      </c>
    </row>
    <row r="281" spans="1:7" s="20" customFormat="1" ht="22.5" customHeight="1">
      <c r="A281" s="114"/>
      <c r="B281" s="23"/>
      <c r="C281" s="13" t="s">
        <v>91</v>
      </c>
      <c r="D281" s="23" t="s">
        <v>37</v>
      </c>
      <c r="E281" s="23">
        <v>1634.92</v>
      </c>
      <c r="F281" s="23">
        <v>1634.92</v>
      </c>
      <c r="G281" s="24">
        <f t="shared" si="14"/>
        <v>1</v>
      </c>
    </row>
    <row r="282" spans="1:7" s="20" customFormat="1" ht="21.75" customHeight="1">
      <c r="A282" s="114"/>
      <c r="B282" s="41"/>
      <c r="C282" s="40" t="s">
        <v>24</v>
      </c>
      <c r="D282" s="25" t="s">
        <v>36</v>
      </c>
      <c r="E282" s="25">
        <f>E268+E270+E272+E274+E276+E278+E280</f>
        <v>4884.14</v>
      </c>
      <c r="F282" s="25">
        <f>F268+F270+F272+F274+F276+F278+F280</f>
        <v>4589.327</v>
      </c>
      <c r="G282" s="26">
        <f>F282/E282</f>
        <v>0.9396387081451392</v>
      </c>
    </row>
    <row r="283" spans="1:7" s="20" customFormat="1" ht="21.75" customHeight="1">
      <c r="A283" s="114"/>
      <c r="B283" s="41"/>
      <c r="C283" s="40"/>
      <c r="D283" s="25" t="s">
        <v>19</v>
      </c>
      <c r="E283" s="25">
        <f>E266+E267+E269+E271+E273+E275+E277+E279</f>
        <v>3233.719</v>
      </c>
      <c r="F283" s="25">
        <f>F266+F267+F269+F271+F273+F275+F277+F279</f>
        <v>3233.719</v>
      </c>
      <c r="G283" s="26">
        <f>F282/E282</f>
        <v>0.9396387081451392</v>
      </c>
    </row>
    <row r="284" spans="1:7" s="20" customFormat="1" ht="21.75" customHeight="1">
      <c r="A284" s="114"/>
      <c r="B284" s="41"/>
      <c r="C284" s="27"/>
      <c r="D284" s="25" t="s">
        <v>37</v>
      </c>
      <c r="E284" s="25">
        <f>E281</f>
        <v>1634.92</v>
      </c>
      <c r="F284" s="25">
        <f>F281</f>
        <v>1634.92</v>
      </c>
      <c r="G284" s="26">
        <f>F283/E283</f>
        <v>1</v>
      </c>
    </row>
    <row r="285" spans="1:7" s="20" customFormat="1" ht="12.75">
      <c r="A285" s="14"/>
      <c r="B285" s="106" t="s">
        <v>14</v>
      </c>
      <c r="C285" s="107"/>
      <c r="D285" s="10"/>
      <c r="E285" s="10">
        <f>SUM(E282:E284)</f>
        <v>9752.779</v>
      </c>
      <c r="F285" s="10">
        <f>SUM(F282:F284)</f>
        <v>9457.966</v>
      </c>
      <c r="G285" s="15">
        <f aca="true" t="shared" si="15" ref="G285:G290">F285/E285*100</f>
        <v>96.9771385161091</v>
      </c>
    </row>
    <row r="286" spans="1:7" ht="24.75" customHeight="1">
      <c r="A286" s="16"/>
      <c r="B286" s="108" t="s">
        <v>17</v>
      </c>
      <c r="C286" s="109"/>
      <c r="D286" s="16"/>
      <c r="E286" s="17">
        <f>E18+E36+E75+E95+E104+E134+E149+E160+E168+E173+E180+E188+E214+E222+E236+E251+E264+E285</f>
        <v>584611.8678899999</v>
      </c>
      <c r="F286" s="17">
        <f>F18+F36+F75+F95+F104+F134+F149+F160+F168+F173+F180+F188+F214+F222+F236+F251+F264+F285</f>
        <v>556541.8244899999</v>
      </c>
      <c r="G286" s="43">
        <f t="shared" si="15"/>
        <v>95.19851632480345</v>
      </c>
    </row>
    <row r="287" spans="1:7" ht="25.5">
      <c r="A287" s="16"/>
      <c r="B287" s="21"/>
      <c r="C287" s="22" t="s">
        <v>68</v>
      </c>
      <c r="D287" s="42" t="s">
        <v>36</v>
      </c>
      <c r="E287" s="17">
        <f>E71+E247+E282+E172+E93+E34+E262</f>
        <v>50864.54322000001</v>
      </c>
      <c r="F287" s="17">
        <f>F71+F247+F282+F172+F93+F34+F262</f>
        <v>37770.11134</v>
      </c>
      <c r="G287" s="43">
        <f t="shared" si="15"/>
        <v>74.25626762563503</v>
      </c>
    </row>
    <row r="288" spans="1:7" ht="25.5">
      <c r="A288" s="16"/>
      <c r="B288" s="21"/>
      <c r="C288" s="22"/>
      <c r="D288" s="42" t="s">
        <v>19</v>
      </c>
      <c r="E288" s="17">
        <f>E33+E72+E92+E102+E158+E170+E187+E212+E248+E261+E283</f>
        <v>289952.19798</v>
      </c>
      <c r="F288" s="17">
        <f>F33+F72+F92+F102+F158+F170+F187+F212+F248+F261+F283</f>
        <v>273285.16283</v>
      </c>
      <c r="G288" s="43">
        <f t="shared" si="15"/>
        <v>94.25179899786458</v>
      </c>
    </row>
    <row r="289" spans="1:7" ht="25.5">
      <c r="A289" s="16"/>
      <c r="B289" s="16"/>
      <c r="C289" s="16"/>
      <c r="D289" s="42" t="s">
        <v>20</v>
      </c>
      <c r="E289" s="17">
        <f>E17+E35+E73+E94+E103+E133+E148+E159+E171+E178+E213+E221+E235+E249+E263+E168</f>
        <v>222026.20668999996</v>
      </c>
      <c r="F289" s="17">
        <f>F17+F35+F73+F94+F103+F133+F148+F159+F171+F178+F213+F221+F235+F249+F263+F168</f>
        <v>221590.96732</v>
      </c>
      <c r="G289" s="43">
        <f t="shared" si="15"/>
        <v>99.80396937078349</v>
      </c>
    </row>
    <row r="290" spans="1:7" ht="15.75" customHeight="1">
      <c r="A290" s="16"/>
      <c r="B290" s="16"/>
      <c r="C290" s="16"/>
      <c r="D290" s="16" t="s">
        <v>69</v>
      </c>
      <c r="E290" s="17">
        <f>E74+E284+E250</f>
        <v>21768.92</v>
      </c>
      <c r="F290" s="17">
        <f>F74+F284+F250</f>
        <v>23895.583</v>
      </c>
      <c r="G290" s="43">
        <f t="shared" si="15"/>
        <v>109.76926278382209</v>
      </c>
    </row>
    <row r="291" spans="1:7" ht="12.75" customHeight="1">
      <c r="A291" s="110" t="s">
        <v>251</v>
      </c>
      <c r="B291" s="110"/>
      <c r="C291" s="110"/>
      <c r="D291" s="110"/>
      <c r="E291" s="110"/>
      <c r="F291" s="110"/>
      <c r="G291" s="110"/>
    </row>
    <row r="292" spans="1:7" ht="15.75" customHeight="1">
      <c r="A292" s="111"/>
      <c r="B292" s="111"/>
      <c r="C292" s="111"/>
      <c r="D292" s="111"/>
      <c r="E292" s="111"/>
      <c r="F292" s="111"/>
      <c r="G292" s="111"/>
    </row>
    <row r="293" spans="1:7" ht="15.75" customHeight="1">
      <c r="A293" s="111"/>
      <c r="B293" s="111"/>
      <c r="C293" s="111"/>
      <c r="D293" s="111"/>
      <c r="E293" s="111"/>
      <c r="F293" s="111"/>
      <c r="G293" s="111"/>
    </row>
    <row r="294" spans="1:7" ht="15.75" customHeight="1">
      <c r="A294" s="111"/>
      <c r="B294" s="111"/>
      <c r="C294" s="111"/>
      <c r="D294" s="111"/>
      <c r="E294" s="111"/>
      <c r="F294" s="111"/>
      <c r="G294" s="111"/>
    </row>
    <row r="295" spans="1:7" ht="15.75" customHeight="1">
      <c r="A295" s="111"/>
      <c r="B295" s="111"/>
      <c r="C295" s="111"/>
      <c r="D295" s="111"/>
      <c r="E295" s="111"/>
      <c r="F295" s="111"/>
      <c r="G295" s="111"/>
    </row>
    <row r="296" spans="1:7" ht="15.75" customHeight="1">
      <c r="A296" s="111"/>
      <c r="B296" s="111"/>
      <c r="C296" s="111"/>
      <c r="D296" s="111"/>
      <c r="E296" s="111"/>
      <c r="F296" s="111"/>
      <c r="G296" s="111"/>
    </row>
    <row r="297" spans="1:7" ht="17.25" customHeight="1">
      <c r="A297" s="111"/>
      <c r="B297" s="111"/>
      <c r="C297" s="111"/>
      <c r="D297" s="111"/>
      <c r="E297" s="111"/>
      <c r="F297" s="111"/>
      <c r="G297" s="111"/>
    </row>
    <row r="298" spans="1:7" ht="5.25" customHeight="1" hidden="1">
      <c r="A298" s="111"/>
      <c r="B298" s="111"/>
      <c r="C298" s="111"/>
      <c r="D298" s="111"/>
      <c r="E298" s="111"/>
      <c r="F298" s="111"/>
      <c r="G298" s="111"/>
    </row>
    <row r="299" spans="1:7" ht="15.75" customHeight="1" hidden="1">
      <c r="A299" s="111"/>
      <c r="B299" s="111"/>
      <c r="C299" s="111"/>
      <c r="D299" s="111"/>
      <c r="E299" s="111"/>
      <c r="F299" s="111"/>
      <c r="G299" s="111"/>
    </row>
    <row r="300" spans="1:7" ht="15.75" customHeight="1">
      <c r="A300" s="112"/>
      <c r="B300" s="112"/>
      <c r="C300" s="112"/>
      <c r="D300" s="112"/>
      <c r="E300" s="112"/>
      <c r="F300" s="112"/>
      <c r="G300" s="112"/>
    </row>
    <row r="301" spans="1:7" ht="15.75">
      <c r="A301" s="18"/>
      <c r="B301" s="18"/>
      <c r="C301" s="19"/>
      <c r="D301" s="18"/>
      <c r="E301" s="18"/>
      <c r="F301" s="18"/>
      <c r="G301" s="18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409.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409.5">
      <c r="A381" s="1"/>
      <c r="B381" s="1"/>
      <c r="C381" s="1"/>
      <c r="D381" s="1"/>
      <c r="E381" s="1"/>
      <c r="F381" s="1"/>
      <c r="G381" s="1"/>
    </row>
    <row r="382" spans="1:7" ht="409.5">
      <c r="A382" s="1"/>
      <c r="B382" s="1"/>
      <c r="C382" s="1"/>
      <c r="D382" s="1"/>
      <c r="E382" s="1"/>
      <c r="F382" s="1"/>
      <c r="G382" s="1"/>
    </row>
    <row r="383" spans="1:7" ht="409.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</sheetData>
  <sheetProtection/>
  <mergeCells count="59">
    <mergeCell ref="B285:C285"/>
    <mergeCell ref="B286:C286"/>
    <mergeCell ref="A291:G299"/>
    <mergeCell ref="A300:G300"/>
    <mergeCell ref="B251:C251"/>
    <mergeCell ref="A252:A263"/>
    <mergeCell ref="B252:G252"/>
    <mergeCell ref="B264:C264"/>
    <mergeCell ref="A265:A284"/>
    <mergeCell ref="B265:G265"/>
    <mergeCell ref="B222:C222"/>
    <mergeCell ref="A223:A235"/>
    <mergeCell ref="B223:G223"/>
    <mergeCell ref="B236:C236"/>
    <mergeCell ref="A237:A250"/>
    <mergeCell ref="B237:G237"/>
    <mergeCell ref="B188:C188"/>
    <mergeCell ref="A189:A213"/>
    <mergeCell ref="B189:G189"/>
    <mergeCell ref="B214:C214"/>
    <mergeCell ref="A215:A221"/>
    <mergeCell ref="B215:G215"/>
    <mergeCell ref="B173:C173"/>
    <mergeCell ref="A174:A179"/>
    <mergeCell ref="B174:G174"/>
    <mergeCell ref="B180:C180"/>
    <mergeCell ref="A181:A187"/>
    <mergeCell ref="B181:G181"/>
    <mergeCell ref="B160:C160"/>
    <mergeCell ref="A161:A167"/>
    <mergeCell ref="B161:G161"/>
    <mergeCell ref="B168:C168"/>
    <mergeCell ref="A169:A172"/>
    <mergeCell ref="B169:G169"/>
    <mergeCell ref="B134:C134"/>
    <mergeCell ref="A135:A148"/>
    <mergeCell ref="B135:G135"/>
    <mergeCell ref="B149:C149"/>
    <mergeCell ref="A150:A159"/>
    <mergeCell ref="B150:G150"/>
    <mergeCell ref="B95:C95"/>
    <mergeCell ref="A96:A103"/>
    <mergeCell ref="B96:G96"/>
    <mergeCell ref="B104:C104"/>
    <mergeCell ref="A105:A132"/>
    <mergeCell ref="B105:G105"/>
    <mergeCell ref="B36:C36"/>
    <mergeCell ref="A37:A74"/>
    <mergeCell ref="B37:G37"/>
    <mergeCell ref="B75:C75"/>
    <mergeCell ref="A76:A94"/>
    <mergeCell ref="B76:G76"/>
    <mergeCell ref="A1:G1"/>
    <mergeCell ref="B3:C3"/>
    <mergeCell ref="A4:A17"/>
    <mergeCell ref="B4:G4"/>
    <mergeCell ref="B18:C18"/>
    <mergeCell ref="A19:A35"/>
    <mergeCell ref="B19:G1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PC1</cp:lastModifiedBy>
  <cp:lastPrinted>2017-01-25T12:49:29Z</cp:lastPrinted>
  <dcterms:created xsi:type="dcterms:W3CDTF">2013-04-18T12:38:49Z</dcterms:created>
  <dcterms:modified xsi:type="dcterms:W3CDTF">2017-01-25T13:06:26Z</dcterms:modified>
  <cp:category/>
  <cp:version/>
  <cp:contentType/>
  <cp:contentStatus/>
</cp:coreProperties>
</file>