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570" windowHeight="9405" activeTab="1"/>
  </bookViews>
  <sheets>
    <sheet name="исполнение ДОХОДЫ 2022" sheetId="1" r:id="rId1"/>
    <sheet name="исполнение РАСХОДЫ" sheetId="2" r:id="rId2"/>
  </sheets>
  <externalReferences>
    <externalReference r:id="rId5"/>
  </externalReferences>
  <definedNames>
    <definedName name="_xlnm.Print_Area" localSheetId="0">'исполнение ДОХОДЫ 2022'!$A$1:$I$34</definedName>
  </definedNames>
  <calcPr fullCalcOnLoad="1"/>
</workbook>
</file>

<file path=xl/sharedStrings.xml><?xml version="1.0" encoding="utf-8"?>
<sst xmlns="http://schemas.openxmlformats.org/spreadsheetml/2006/main" count="81" uniqueCount="73">
  <si>
    <t>перв. годовой план</t>
  </si>
  <si>
    <t>уточн. годовой план</t>
  </si>
  <si>
    <t>факт с начала года</t>
  </si>
  <si>
    <t>% исполнения</t>
  </si>
  <si>
    <t>Факт за соотв. период прош. года</t>
  </si>
  <si>
    <t>перв. год. плана</t>
  </si>
  <si>
    <t>уточн. год. плана</t>
  </si>
  <si>
    <t>%</t>
  </si>
  <si>
    <t>тыс. руб.</t>
  </si>
  <si>
    <t>Наименование доходов</t>
  </si>
  <si>
    <t>Налоговые доходы всего</t>
  </si>
  <si>
    <t>НДФЛ</t>
  </si>
  <si>
    <t>Налог на имущество с ф/л</t>
  </si>
  <si>
    <t>Земельный налог</t>
  </si>
  <si>
    <t>Неналоговые доходы</t>
  </si>
  <si>
    <t>Аренда земли</t>
  </si>
  <si>
    <t>Аренда имущества</t>
  </si>
  <si>
    <t>Прочие поступления от использования имущества</t>
  </si>
  <si>
    <t>Компенсация затрат</t>
  </si>
  <si>
    <t>Платные услуги</t>
  </si>
  <si>
    <t>Реализация имущества</t>
  </si>
  <si>
    <t>Продажа земли</t>
  </si>
  <si>
    <t>Госпошлина за нотар. действия</t>
  </si>
  <si>
    <t>Прочие неналоговые доходы</t>
  </si>
  <si>
    <t>Самообложение</t>
  </si>
  <si>
    <t>Доходы, от возм. расходов по содер. мун. имущества</t>
  </si>
  <si>
    <t>другие неналоговые если есть</t>
  </si>
  <si>
    <t>Дотации</t>
  </si>
  <si>
    <t>Субсидии</t>
  </si>
  <si>
    <t>Субвенции</t>
  </si>
  <si>
    <t>Прочие безвозмезд.</t>
  </si>
  <si>
    <t>Возврат остатков</t>
  </si>
  <si>
    <t>Собственные доходы всего</t>
  </si>
  <si>
    <t>ЕСХН</t>
  </si>
  <si>
    <t>Акцизы</t>
  </si>
  <si>
    <t>Безвозмездные поступления</t>
  </si>
  <si>
    <t>Иные межбюджетные трансферты</t>
  </si>
  <si>
    <t>Наименование расходов</t>
  </si>
  <si>
    <t>уд. Вес %</t>
  </si>
  <si>
    <t>уд.вес %</t>
  </si>
  <si>
    <t>Выполнение перв. Плана</t>
  </si>
  <si>
    <t>Откл. уточ. от перв.</t>
  </si>
  <si>
    <t>Общегосударственные вопросы</t>
  </si>
  <si>
    <t>Глава поселения</t>
  </si>
  <si>
    <t>Дума</t>
  </si>
  <si>
    <t>Администрация</t>
  </si>
  <si>
    <t>Резервный фонд</t>
  </si>
  <si>
    <t>Другие общегосударственные воппосы</t>
  </si>
  <si>
    <t>Национальная безопасность</t>
  </si>
  <si>
    <t>Защита населения и территории от ЧС</t>
  </si>
  <si>
    <t>Обеспечение пожарной безопасности</t>
  </si>
  <si>
    <t>Другие вопросы в области пож. Безоп.</t>
  </si>
  <si>
    <t>Национальная экономика</t>
  </si>
  <si>
    <t>Дорожное хозяйство</t>
  </si>
  <si>
    <t>Другие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</si>
  <si>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</si>
  <si>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</si>
  <si>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</si>
  <si>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</si>
  <si>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</si>
  <si>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Физическая культура и спорт</t>
  </si>
  <si>
    <t>Расходы</t>
  </si>
  <si>
    <t>Норматив на содержание ОМС</t>
  </si>
  <si>
    <t>Национальная оборона</t>
  </si>
  <si>
    <t>Обучение, повышение квалификации</t>
  </si>
  <si>
    <t>Строительство и реконструк. объектов питьевого водосн.</t>
  </si>
  <si>
    <t>тыс.руб.</t>
  </si>
  <si>
    <t>Выполнение уточенного плана</t>
  </si>
  <si>
    <t>Доля общегосударственных расходов в объеме собственных доходов</t>
  </si>
  <si>
    <t>Исполнение бюджета Быстрицкого сельского поселения за 12 месяцев 2022 года</t>
  </si>
  <si>
    <t>отклонения факт 2022 к уровню прошлого года</t>
  </si>
  <si>
    <t>факт 2022 года</t>
  </si>
  <si>
    <t>Анализ исполнения расходной части бюджета Быстрицкого сельского поселения за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</si>
</sst>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justify" vertical="justify"/>
    </xf>
    <xf numFmtId="0" fontId="0" fillId="0" borderId="17" xfId="0" applyBorder="1" applyAlignment="1">
      <alignment vertical="justify"/>
    </xf>
    <xf numFmtId="0" fontId="3" fillId="0" borderId="19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justify"/>
    </xf>
    <xf numFmtId="0" fontId="32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32" fillId="0" borderId="26" xfId="0" applyFont="1" applyBorder="1" applyAlignment="1">
      <alignment/>
    </xf>
    <xf numFmtId="0" fontId="32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0" fontId="0" fillId="0" borderId="26" xfId="0" applyBorder="1" applyAlignment="1">
      <alignment vertical="justify"/>
    </xf>
    <xf numFmtId="0" fontId="32" fillId="0" borderId="26" xfId="0" applyFont="1" applyBorder="1" applyAlignment="1">
      <alignment vertical="justify"/>
    </xf>
    <xf numFmtId="0" fontId="32" fillId="0" borderId="19" xfId="0" applyFont="1" applyBorder="1" applyAlignment="1">
      <alignment horizontal="center" wrapText="1"/>
    </xf>
    <xf numFmtId="2" fontId="4" fillId="33" borderId="27" xfId="0" applyNumberFormat="1" applyFon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2" fontId="5" fillId="33" borderId="28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4" fontId="4" fillId="33" borderId="30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4" fontId="4" fillId="33" borderId="33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35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 horizontal="right"/>
    </xf>
    <xf numFmtId="0" fontId="8" fillId="0" borderId="37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justify"/>
    </xf>
    <xf numFmtId="0" fontId="7" fillId="33" borderId="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1%20&#1082;&#1074;%20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ДОХОДЫ 2022"/>
      <sheetName val="исполнение РАСХОДЫ"/>
    </sheetNames>
    <sheetDataSet>
      <sheetData sheetId="0">
        <row r="25">
          <cell r="B25">
            <v>781.9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140625" defaultRowHeight="15"/>
  <cols>
    <col min="1" max="1" width="33.421875" style="0" customWidth="1"/>
    <col min="2" max="2" width="16.57421875" style="0" customWidth="1"/>
    <col min="3" max="3" width="20.140625" style="0" customWidth="1"/>
    <col min="4" max="4" width="15.00390625" style="0" customWidth="1"/>
    <col min="5" max="5" width="12.28125" style="0" customWidth="1"/>
    <col min="6" max="6" width="14.421875" style="0" customWidth="1"/>
    <col min="7" max="7" width="14.28125" style="0" customWidth="1"/>
    <col min="8" max="8" width="12.57421875" style="0" customWidth="1"/>
    <col min="9" max="9" width="13.421875" style="0" customWidth="1"/>
  </cols>
  <sheetData>
    <row r="1" spans="1:9" ht="15">
      <c r="A1" s="69" t="s">
        <v>69</v>
      </c>
      <c r="B1" s="69"/>
      <c r="C1" s="69"/>
      <c r="D1" s="69"/>
      <c r="E1" s="69"/>
      <c r="F1" s="69"/>
      <c r="G1" s="69"/>
      <c r="H1" s="69"/>
      <c r="I1" s="69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66" t="s">
        <v>9</v>
      </c>
      <c r="B3" s="72"/>
      <c r="C3" s="72"/>
      <c r="D3" s="72"/>
      <c r="E3" s="72"/>
      <c r="F3" s="72"/>
      <c r="G3" s="73"/>
      <c r="H3" s="74" t="s">
        <v>70</v>
      </c>
      <c r="I3" s="75"/>
    </row>
    <row r="4" spans="1:9" ht="15">
      <c r="A4" s="67"/>
      <c r="B4" s="70" t="s">
        <v>0</v>
      </c>
      <c r="C4" s="78" t="s">
        <v>1</v>
      </c>
      <c r="D4" s="80" t="s">
        <v>2</v>
      </c>
      <c r="E4" s="82" t="s">
        <v>3</v>
      </c>
      <c r="F4" s="83"/>
      <c r="G4" s="78" t="s">
        <v>4</v>
      </c>
      <c r="H4" s="76"/>
      <c r="I4" s="77"/>
    </row>
    <row r="5" spans="1:9" ht="39.75" customHeight="1" thickBot="1">
      <c r="A5" s="68"/>
      <c r="B5" s="71"/>
      <c r="C5" s="79"/>
      <c r="D5" s="81"/>
      <c r="E5" s="7" t="s">
        <v>5</v>
      </c>
      <c r="F5" s="7" t="s">
        <v>6</v>
      </c>
      <c r="G5" s="79"/>
      <c r="H5" s="8" t="s">
        <v>7</v>
      </c>
      <c r="I5" s="8" t="s">
        <v>8</v>
      </c>
    </row>
    <row r="6" spans="1:9" ht="15">
      <c r="A6" s="18" t="s">
        <v>10</v>
      </c>
      <c r="B6" s="34">
        <f>SUM(B7:B12)</f>
        <v>733.9</v>
      </c>
      <c r="C6" s="34">
        <f>SUM(C7:C12)</f>
        <v>722.5699999999999</v>
      </c>
      <c r="D6" s="34">
        <f>SUM(D7:D12)</f>
        <v>778.2500000000001</v>
      </c>
      <c r="E6" s="35">
        <f>D6/B6*100</f>
        <v>106.0430576372803</v>
      </c>
      <c r="F6" s="36">
        <f>D6/C6*100</f>
        <v>107.70582780907043</v>
      </c>
      <c r="G6" s="34">
        <f>SUM(G7:G12)</f>
        <v>721</v>
      </c>
      <c r="H6" s="36">
        <f>D6/G6*100</f>
        <v>107.94036061026353</v>
      </c>
      <c r="I6" s="36">
        <f>D6-G6</f>
        <v>57.250000000000114</v>
      </c>
    </row>
    <row r="7" spans="1:9" ht="15">
      <c r="A7" s="1" t="s">
        <v>11</v>
      </c>
      <c r="B7" s="37">
        <v>380.2</v>
      </c>
      <c r="C7" s="37">
        <v>350.2</v>
      </c>
      <c r="D7" s="38">
        <v>358.47</v>
      </c>
      <c r="E7" s="35">
        <f aca="true" t="shared" si="0" ref="E7:E34">D7/B7*100</f>
        <v>94.2845870594424</v>
      </c>
      <c r="F7" s="36">
        <f aca="true" t="shared" si="1" ref="F7:F34">D7/C7*100</f>
        <v>102.36150770988009</v>
      </c>
      <c r="G7" s="38">
        <v>358.4</v>
      </c>
      <c r="H7" s="36">
        <f aca="true" t="shared" si="2" ref="H7:H34">D7/G7*100</f>
        <v>100.01953125</v>
      </c>
      <c r="I7" s="36">
        <f aca="true" t="shared" si="3" ref="I7:I34">D7-G7</f>
        <v>0.07000000000005002</v>
      </c>
    </row>
    <row r="8" spans="1:9" ht="15">
      <c r="A8" s="1" t="s">
        <v>34</v>
      </c>
      <c r="B8" s="37">
        <v>173.7</v>
      </c>
      <c r="C8" s="37">
        <v>173.71</v>
      </c>
      <c r="D8" s="38">
        <v>198.47</v>
      </c>
      <c r="E8" s="35">
        <f>D8/B8*100</f>
        <v>114.26021876799079</v>
      </c>
      <c r="F8" s="36">
        <f t="shared" si="1"/>
        <v>114.25364112601461</v>
      </c>
      <c r="G8" s="38">
        <v>166.2</v>
      </c>
      <c r="H8" s="36">
        <f t="shared" si="2"/>
        <v>119.41636582430807</v>
      </c>
      <c r="I8" s="36">
        <f t="shared" si="3"/>
        <v>32.27000000000001</v>
      </c>
    </row>
    <row r="9" spans="1:9" ht="15">
      <c r="A9" s="1" t="s">
        <v>12</v>
      </c>
      <c r="B9" s="37">
        <v>48</v>
      </c>
      <c r="C9" s="65">
        <v>46.73</v>
      </c>
      <c r="D9" s="38">
        <v>55.1</v>
      </c>
      <c r="E9" s="35">
        <f t="shared" si="0"/>
        <v>114.79166666666667</v>
      </c>
      <c r="F9" s="36">
        <f t="shared" si="1"/>
        <v>117.91140594906912</v>
      </c>
      <c r="G9" s="38">
        <v>52.1</v>
      </c>
      <c r="H9" s="36">
        <f t="shared" si="2"/>
        <v>105.75815738963531</v>
      </c>
      <c r="I9" s="36">
        <f t="shared" si="3"/>
        <v>3</v>
      </c>
    </row>
    <row r="10" spans="1:9" ht="15">
      <c r="A10" s="1" t="s">
        <v>13</v>
      </c>
      <c r="B10" s="37">
        <v>132</v>
      </c>
      <c r="C10" s="39">
        <v>151.93</v>
      </c>
      <c r="D10" s="39">
        <v>166.21</v>
      </c>
      <c r="E10" s="35">
        <f t="shared" si="0"/>
        <v>125.91666666666667</v>
      </c>
      <c r="F10" s="36">
        <f t="shared" si="1"/>
        <v>109.39906535904693</v>
      </c>
      <c r="G10" s="39">
        <v>144.3</v>
      </c>
      <c r="H10" s="36">
        <f t="shared" si="2"/>
        <v>115.18364518364518</v>
      </c>
      <c r="I10" s="36">
        <f t="shared" si="3"/>
        <v>21.909999999999997</v>
      </c>
    </row>
    <row r="11" spans="1:9" ht="15">
      <c r="A11" s="1" t="s">
        <v>33</v>
      </c>
      <c r="B11" s="37"/>
      <c r="C11" s="38"/>
      <c r="D11" s="38"/>
      <c r="E11" s="35"/>
      <c r="F11" s="36"/>
      <c r="G11" s="38"/>
      <c r="H11" s="36"/>
      <c r="I11" s="36"/>
    </row>
    <row r="12" spans="1:9" ht="15">
      <c r="A12" s="1" t="s">
        <v>22</v>
      </c>
      <c r="B12" s="37"/>
      <c r="C12" s="38"/>
      <c r="D12" s="38"/>
      <c r="E12" s="35" t="e">
        <f t="shared" si="0"/>
        <v>#DIV/0!</v>
      </c>
      <c r="F12" s="36" t="e">
        <f t="shared" si="1"/>
        <v>#DIV/0!</v>
      </c>
      <c r="G12" s="38"/>
      <c r="H12" s="36" t="e">
        <f t="shared" si="2"/>
        <v>#DIV/0!</v>
      </c>
      <c r="I12" s="36">
        <f t="shared" si="3"/>
        <v>0</v>
      </c>
    </row>
    <row r="13" spans="1:9" ht="15">
      <c r="A13" s="3" t="s">
        <v>14</v>
      </c>
      <c r="B13" s="40">
        <f>SUM(B14:B24)</f>
        <v>48</v>
      </c>
      <c r="C13" s="40">
        <f>SUM(C14:C24)</f>
        <v>29.34</v>
      </c>
      <c r="D13" s="40">
        <f>SUM(D14:D24)</f>
        <v>35.41</v>
      </c>
      <c r="E13" s="35">
        <f t="shared" si="0"/>
        <v>73.77083333333333</v>
      </c>
      <c r="F13" s="36">
        <f t="shared" si="1"/>
        <v>120.68847989093388</v>
      </c>
      <c r="G13" s="40">
        <f>SUM(G14:G24)</f>
        <v>52.5</v>
      </c>
      <c r="H13" s="36">
        <f t="shared" si="2"/>
        <v>67.44761904761904</v>
      </c>
      <c r="I13" s="36">
        <f t="shared" si="3"/>
        <v>-17.090000000000003</v>
      </c>
    </row>
    <row r="14" spans="1:9" ht="15">
      <c r="A14" s="1" t="s">
        <v>15</v>
      </c>
      <c r="B14" s="37"/>
      <c r="C14" s="38"/>
      <c r="D14" s="38"/>
      <c r="E14" s="35" t="e">
        <f t="shared" si="0"/>
        <v>#DIV/0!</v>
      </c>
      <c r="F14" s="36" t="e">
        <f t="shared" si="1"/>
        <v>#DIV/0!</v>
      </c>
      <c r="G14" s="38"/>
      <c r="H14" s="36" t="e">
        <f t="shared" si="2"/>
        <v>#DIV/0!</v>
      </c>
      <c r="I14" s="36">
        <f t="shared" si="3"/>
        <v>0</v>
      </c>
    </row>
    <row r="15" spans="1:9" ht="15">
      <c r="A15" s="1" t="s">
        <v>16</v>
      </c>
      <c r="B15" s="37"/>
      <c r="C15" s="38"/>
      <c r="D15" s="38"/>
      <c r="E15" s="35" t="e">
        <f t="shared" si="0"/>
        <v>#DIV/0!</v>
      </c>
      <c r="F15" s="36" t="e">
        <f t="shared" si="1"/>
        <v>#DIV/0!</v>
      </c>
      <c r="G15" s="38"/>
      <c r="H15" s="36" t="e">
        <f t="shared" si="2"/>
        <v>#DIV/0!</v>
      </c>
      <c r="I15" s="36">
        <f t="shared" si="3"/>
        <v>0</v>
      </c>
    </row>
    <row r="16" spans="1:9" ht="30">
      <c r="A16" s="4" t="s">
        <v>17</v>
      </c>
      <c r="B16" s="37">
        <v>48</v>
      </c>
      <c r="C16" s="38">
        <v>29.34</v>
      </c>
      <c r="D16" s="38">
        <v>35.41</v>
      </c>
      <c r="E16" s="35">
        <f t="shared" si="0"/>
        <v>73.77083333333333</v>
      </c>
      <c r="F16" s="36">
        <f t="shared" si="1"/>
        <v>120.68847989093388</v>
      </c>
      <c r="G16" s="38">
        <v>52.5</v>
      </c>
      <c r="H16" s="36">
        <f t="shared" si="2"/>
        <v>67.44761904761904</v>
      </c>
      <c r="I16" s="36">
        <f t="shared" si="3"/>
        <v>-17.090000000000003</v>
      </c>
    </row>
    <row r="17" spans="1:9" ht="15">
      <c r="A17" s="1" t="s">
        <v>18</v>
      </c>
      <c r="B17" s="37"/>
      <c r="C17" s="38"/>
      <c r="D17" s="38"/>
      <c r="E17" s="35"/>
      <c r="F17" s="36"/>
      <c r="G17" s="38"/>
      <c r="H17" s="36"/>
      <c r="I17" s="36">
        <f t="shared" si="3"/>
        <v>0</v>
      </c>
    </row>
    <row r="18" spans="1:9" ht="15">
      <c r="A18" s="1" t="s">
        <v>19</v>
      </c>
      <c r="B18" s="37"/>
      <c r="C18" s="38"/>
      <c r="D18" s="38"/>
      <c r="E18" s="35"/>
      <c r="F18" s="36"/>
      <c r="G18" s="38"/>
      <c r="H18" s="36"/>
      <c r="I18" s="36">
        <f t="shared" si="3"/>
        <v>0</v>
      </c>
    </row>
    <row r="19" spans="1:9" ht="15">
      <c r="A19" s="1" t="s">
        <v>20</v>
      </c>
      <c r="B19" s="37"/>
      <c r="C19" s="38"/>
      <c r="D19" s="38"/>
      <c r="E19" s="35"/>
      <c r="F19" s="36"/>
      <c r="G19" s="38"/>
      <c r="H19" s="36"/>
      <c r="I19" s="36">
        <f t="shared" si="3"/>
        <v>0</v>
      </c>
    </row>
    <row r="20" spans="1:9" ht="15">
      <c r="A20" s="1" t="s">
        <v>21</v>
      </c>
      <c r="B20" s="37"/>
      <c r="C20" s="38"/>
      <c r="D20" s="37"/>
      <c r="E20" s="35"/>
      <c r="F20" s="36"/>
      <c r="G20" s="37"/>
      <c r="H20" s="36"/>
      <c r="I20" s="36">
        <f t="shared" si="3"/>
        <v>0</v>
      </c>
    </row>
    <row r="21" spans="1:9" ht="15">
      <c r="A21" s="1" t="s">
        <v>23</v>
      </c>
      <c r="B21" s="37"/>
      <c r="C21" s="38"/>
      <c r="D21" s="38"/>
      <c r="E21" s="35" t="e">
        <f t="shared" si="0"/>
        <v>#DIV/0!</v>
      </c>
      <c r="F21" s="36" t="e">
        <f t="shared" si="1"/>
        <v>#DIV/0!</v>
      </c>
      <c r="G21" s="38"/>
      <c r="H21" s="36" t="e">
        <f t="shared" si="2"/>
        <v>#DIV/0!</v>
      </c>
      <c r="I21" s="36">
        <f t="shared" si="3"/>
        <v>0</v>
      </c>
    </row>
    <row r="22" spans="1:9" ht="15">
      <c r="A22" s="1" t="s">
        <v>24</v>
      </c>
      <c r="B22" s="37"/>
      <c r="C22" s="38"/>
      <c r="D22" s="38"/>
      <c r="E22" s="35" t="e">
        <f t="shared" si="0"/>
        <v>#DIV/0!</v>
      </c>
      <c r="F22" s="36" t="e">
        <f t="shared" si="1"/>
        <v>#DIV/0!</v>
      </c>
      <c r="G22" s="38"/>
      <c r="H22" s="36" t="e">
        <f t="shared" si="2"/>
        <v>#DIV/0!</v>
      </c>
      <c r="I22" s="36">
        <f t="shared" si="3"/>
        <v>0</v>
      </c>
    </row>
    <row r="23" spans="1:9" ht="30">
      <c r="A23" s="17" t="s">
        <v>25</v>
      </c>
      <c r="B23" s="64"/>
      <c r="C23" s="38"/>
      <c r="D23" s="38"/>
      <c r="E23" s="35"/>
      <c r="F23" s="36"/>
      <c r="G23" s="38"/>
      <c r="H23" s="36"/>
      <c r="I23" s="36">
        <f t="shared" si="3"/>
        <v>0</v>
      </c>
    </row>
    <row r="24" spans="1:9" ht="15">
      <c r="A24" s="1" t="s">
        <v>26</v>
      </c>
      <c r="B24" s="37"/>
      <c r="C24" s="38"/>
      <c r="D24" s="38"/>
      <c r="E24" s="35"/>
      <c r="F24" s="36"/>
      <c r="G24" s="38"/>
      <c r="H24" s="36"/>
      <c r="I24" s="36">
        <f t="shared" si="3"/>
        <v>0</v>
      </c>
    </row>
    <row r="25" spans="1:9" ht="15">
      <c r="A25" s="3" t="s">
        <v>32</v>
      </c>
      <c r="B25" s="40">
        <f>B6+B13</f>
        <v>781.9</v>
      </c>
      <c r="C25" s="40">
        <f>C6+C13</f>
        <v>751.91</v>
      </c>
      <c r="D25" s="40">
        <f>D6+D13</f>
        <v>813.6600000000001</v>
      </c>
      <c r="E25" s="35">
        <f t="shared" si="0"/>
        <v>104.06190049878504</v>
      </c>
      <c r="F25" s="36">
        <f t="shared" si="1"/>
        <v>108.21241903951272</v>
      </c>
      <c r="G25" s="40">
        <f>G6+G13</f>
        <v>773.5</v>
      </c>
      <c r="H25" s="36">
        <f t="shared" si="2"/>
        <v>105.19198448610214</v>
      </c>
      <c r="I25" s="36">
        <f t="shared" si="3"/>
        <v>40.16000000000008</v>
      </c>
    </row>
    <row r="26" spans="1:9" ht="15">
      <c r="A26" s="3" t="s">
        <v>35</v>
      </c>
      <c r="B26" s="40">
        <f>SUM(B27:B32)</f>
        <v>1400.76</v>
      </c>
      <c r="C26" s="40">
        <f>SUM(C27:C32)</f>
        <v>1459.3799999999999</v>
      </c>
      <c r="D26" s="40">
        <f>SUM(D27:D32)</f>
        <v>1460.3799999999999</v>
      </c>
      <c r="E26" s="35">
        <f t="shared" si="0"/>
        <v>104.25626088694709</v>
      </c>
      <c r="F26" s="36">
        <f t="shared" si="1"/>
        <v>100.06852224917431</v>
      </c>
      <c r="G26" s="40">
        <f>SUM(G27:G32)</f>
        <v>1280.3</v>
      </c>
      <c r="H26" s="36">
        <f t="shared" si="2"/>
        <v>114.06545340935719</v>
      </c>
      <c r="I26" s="36">
        <f t="shared" si="3"/>
        <v>180.07999999999993</v>
      </c>
    </row>
    <row r="27" spans="1:9" ht="15">
      <c r="A27" s="1" t="s">
        <v>27</v>
      </c>
      <c r="B27" s="37">
        <v>301.46</v>
      </c>
      <c r="C27" s="38">
        <v>301.46</v>
      </c>
      <c r="D27" s="38">
        <v>301.46</v>
      </c>
      <c r="E27" s="35">
        <f t="shared" si="0"/>
        <v>100</v>
      </c>
      <c r="F27" s="36">
        <f t="shared" si="1"/>
        <v>100</v>
      </c>
      <c r="G27" s="38">
        <v>297.8</v>
      </c>
      <c r="H27" s="36">
        <f t="shared" si="2"/>
        <v>101.22901276024177</v>
      </c>
      <c r="I27" s="36">
        <f t="shared" si="3"/>
        <v>3.659999999999968</v>
      </c>
    </row>
    <row r="28" spans="1:9" ht="15">
      <c r="A28" s="1" t="s">
        <v>28</v>
      </c>
      <c r="B28" s="37"/>
      <c r="C28" s="38"/>
      <c r="D28" s="38"/>
      <c r="E28" s="35" t="e">
        <f t="shared" si="0"/>
        <v>#DIV/0!</v>
      </c>
      <c r="F28" s="36" t="e">
        <f t="shared" si="1"/>
        <v>#DIV/0!</v>
      </c>
      <c r="G28" s="38"/>
      <c r="H28" s="36" t="e">
        <f t="shared" si="2"/>
        <v>#DIV/0!</v>
      </c>
      <c r="I28" s="36">
        <f t="shared" si="3"/>
        <v>0</v>
      </c>
    </row>
    <row r="29" spans="1:9" ht="15">
      <c r="A29" s="1" t="s">
        <v>29</v>
      </c>
      <c r="B29" s="37">
        <v>92.8</v>
      </c>
      <c r="C29" s="38">
        <v>98.3</v>
      </c>
      <c r="D29" s="38">
        <v>98.3</v>
      </c>
      <c r="E29" s="35">
        <f t="shared" si="0"/>
        <v>105.92672413793103</v>
      </c>
      <c r="F29" s="36">
        <f t="shared" si="1"/>
        <v>100</v>
      </c>
      <c r="G29" s="38">
        <v>90.6</v>
      </c>
      <c r="H29" s="36">
        <f t="shared" si="2"/>
        <v>108.49889624724062</v>
      </c>
      <c r="I29" s="36">
        <f t="shared" si="3"/>
        <v>7.700000000000003</v>
      </c>
    </row>
    <row r="30" spans="1:9" ht="15">
      <c r="A30" s="1" t="s">
        <v>36</v>
      </c>
      <c r="B30" s="37">
        <v>1006.5</v>
      </c>
      <c r="C30" s="38">
        <v>1059.62</v>
      </c>
      <c r="D30" s="38">
        <v>1059.62</v>
      </c>
      <c r="E30" s="35">
        <f t="shared" si="0"/>
        <v>105.27769498261301</v>
      </c>
      <c r="F30" s="36">
        <f t="shared" si="1"/>
        <v>100</v>
      </c>
      <c r="G30" s="38">
        <v>805.9</v>
      </c>
      <c r="H30" s="36">
        <f t="shared" si="2"/>
        <v>131.4828142449435</v>
      </c>
      <c r="I30" s="36">
        <f t="shared" si="3"/>
        <v>253.7199999999999</v>
      </c>
    </row>
    <row r="31" spans="1:9" ht="15">
      <c r="A31" s="5" t="s">
        <v>30</v>
      </c>
      <c r="B31" s="41">
        <v>0</v>
      </c>
      <c r="C31" s="42">
        <v>0</v>
      </c>
      <c r="D31" s="42">
        <v>1</v>
      </c>
      <c r="E31" s="35" t="e">
        <f t="shared" si="0"/>
        <v>#DIV/0!</v>
      </c>
      <c r="F31" s="36" t="e">
        <f t="shared" si="1"/>
        <v>#DIV/0!</v>
      </c>
      <c r="G31" s="42">
        <v>86</v>
      </c>
      <c r="H31" s="36">
        <f t="shared" si="2"/>
        <v>1.1627906976744187</v>
      </c>
      <c r="I31" s="36">
        <f t="shared" si="3"/>
        <v>-85</v>
      </c>
    </row>
    <row r="32" spans="1:9" ht="15.75" thickBot="1">
      <c r="A32" s="6" t="s">
        <v>31</v>
      </c>
      <c r="B32" s="43"/>
      <c r="C32" s="44"/>
      <c r="D32" s="44"/>
      <c r="E32" s="35" t="e">
        <f t="shared" si="0"/>
        <v>#DIV/0!</v>
      </c>
      <c r="F32" s="36" t="e">
        <f t="shared" si="1"/>
        <v>#DIV/0!</v>
      </c>
      <c r="G32" s="44"/>
      <c r="H32" s="36" t="e">
        <f t="shared" si="2"/>
        <v>#DIV/0!</v>
      </c>
      <c r="I32" s="36">
        <f t="shared" si="3"/>
        <v>0</v>
      </c>
    </row>
    <row r="33" spans="2:9" ht="15">
      <c r="B33" s="45"/>
      <c r="C33" s="45"/>
      <c r="D33" s="45"/>
      <c r="E33" s="35"/>
      <c r="F33" s="36"/>
      <c r="G33" s="45"/>
      <c r="H33" s="36"/>
      <c r="I33" s="36"/>
    </row>
    <row r="34" spans="2:9" ht="15">
      <c r="B34" s="46">
        <f>B25+B26</f>
        <v>2182.66</v>
      </c>
      <c r="C34" s="46">
        <f>C25+C26</f>
        <v>2211.29</v>
      </c>
      <c r="D34" s="46">
        <f>D25+D26</f>
        <v>2274.04</v>
      </c>
      <c r="E34" s="35">
        <f t="shared" si="0"/>
        <v>104.18663465679492</v>
      </c>
      <c r="F34" s="36">
        <f t="shared" si="1"/>
        <v>102.8377101149103</v>
      </c>
      <c r="G34" s="46">
        <f>G25+G26</f>
        <v>2053.8</v>
      </c>
      <c r="H34" s="36">
        <f t="shared" si="2"/>
        <v>110.72353685850618</v>
      </c>
      <c r="I34" s="36">
        <f t="shared" si="3"/>
        <v>220.23999999999978</v>
      </c>
    </row>
    <row r="36" ht="15">
      <c r="D36" s="45">
        <f>D34-C34</f>
        <v>62.75</v>
      </c>
    </row>
  </sheetData>
  <sheetProtection/>
  <mergeCells count="9">
    <mergeCell ref="A3:A5"/>
    <mergeCell ref="A1:I1"/>
    <mergeCell ref="B4:B5"/>
    <mergeCell ref="B3:G3"/>
    <mergeCell ref="H3:I4"/>
    <mergeCell ref="C4:C5"/>
    <mergeCell ref="D4:D5"/>
    <mergeCell ref="E4:F4"/>
    <mergeCell ref="G4:G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zoomScaleNormal="80" zoomScalePageLayoutView="0" workbookViewId="0" topLeftCell="A1">
      <selection activeCell="K29" sqref="K29"/>
    </sheetView>
  </sheetViews>
  <sheetFormatPr defaultColWidth="9.140625" defaultRowHeight="15"/>
  <cols>
    <col min="1" max="1" width="37.57421875" style="0" customWidth="1"/>
    <col min="2" max="2" width="16.00390625" style="0" customWidth="1"/>
    <col min="3" max="3" width="10.28125" style="0" customWidth="1"/>
    <col min="4" max="4" width="16.140625" style="0" customWidth="1"/>
    <col min="5" max="5" width="9.421875" style="0" customWidth="1"/>
    <col min="6" max="6" width="15.00390625" style="0" customWidth="1"/>
    <col min="7" max="7" width="9.140625" style="0" customWidth="1"/>
    <col min="8" max="8" width="12.28125" style="0" customWidth="1"/>
    <col min="9" max="9" width="14.421875" style="0" customWidth="1"/>
    <col min="10" max="10" width="12.57421875" style="0" customWidth="1"/>
    <col min="11" max="11" width="13.421875" style="0" customWidth="1"/>
    <col min="12" max="13" width="9.28125" style="0" bestFit="1" customWidth="1"/>
  </cols>
  <sheetData>
    <row r="1" spans="2:12" ht="15">
      <c r="B1" s="16" t="s">
        <v>72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1" ht="15.75" thickBo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" customHeight="1">
      <c r="A3" s="88" t="s">
        <v>37</v>
      </c>
      <c r="B3" s="91"/>
      <c r="C3" s="72"/>
      <c r="D3" s="72"/>
      <c r="E3" s="72"/>
      <c r="F3" s="72"/>
      <c r="G3" s="72"/>
      <c r="H3" s="72"/>
      <c r="I3" s="92"/>
      <c r="J3" s="84" t="s">
        <v>67</v>
      </c>
      <c r="K3" s="85"/>
      <c r="L3" s="84" t="s">
        <v>41</v>
      </c>
      <c r="M3" s="85"/>
    </row>
    <row r="4" spans="1:13" ht="15">
      <c r="A4" s="89"/>
      <c r="B4" s="70" t="s">
        <v>0</v>
      </c>
      <c r="C4" s="20"/>
      <c r="D4" s="78" t="s">
        <v>1</v>
      </c>
      <c r="E4" s="21"/>
      <c r="F4" s="80" t="s">
        <v>71</v>
      </c>
      <c r="G4" s="19"/>
      <c r="H4" s="82" t="s">
        <v>40</v>
      </c>
      <c r="I4" s="83"/>
      <c r="J4" s="86"/>
      <c r="K4" s="87"/>
      <c r="L4" s="86"/>
      <c r="M4" s="87"/>
    </row>
    <row r="5" spans="1:13" ht="27.75" customHeight="1" thickBot="1">
      <c r="A5" s="90"/>
      <c r="B5" s="71"/>
      <c r="C5" s="7" t="s">
        <v>38</v>
      </c>
      <c r="D5" s="79"/>
      <c r="E5" s="22" t="s">
        <v>38</v>
      </c>
      <c r="F5" s="81"/>
      <c r="G5" s="22" t="s">
        <v>39</v>
      </c>
      <c r="H5" s="7" t="s">
        <v>7</v>
      </c>
      <c r="I5" s="7" t="s">
        <v>66</v>
      </c>
      <c r="J5" s="9" t="s">
        <v>7</v>
      </c>
      <c r="K5" s="10" t="s">
        <v>8</v>
      </c>
      <c r="L5" s="9" t="s">
        <v>7</v>
      </c>
      <c r="M5" s="10" t="s">
        <v>8</v>
      </c>
    </row>
    <row r="6" spans="1:13" ht="15">
      <c r="A6" s="12" t="s">
        <v>42</v>
      </c>
      <c r="B6" s="47">
        <f>B7+B8+B9+B10+B11</f>
        <v>1606.9700000000003</v>
      </c>
      <c r="C6" s="48">
        <f>B6/B28*100</f>
        <v>73.62438492481651</v>
      </c>
      <c r="D6" s="48">
        <f>D7+D8+D9+D10+D11</f>
        <v>1786.3999999999999</v>
      </c>
      <c r="E6" s="48">
        <f>D6/D28*100</f>
        <v>68.5621296324726</v>
      </c>
      <c r="F6" s="48">
        <f>F7+F8+F9+F10+F11</f>
        <v>1786.27</v>
      </c>
      <c r="G6" s="48">
        <f>F6/F28*100</f>
        <v>71.6428027112662</v>
      </c>
      <c r="H6" s="48">
        <f>F6/B6*100</f>
        <v>111.15764451109851</v>
      </c>
      <c r="I6" s="48">
        <f>F6-B6</f>
        <v>179.29999999999973</v>
      </c>
      <c r="J6" s="49">
        <f>F6/D6*100</f>
        <v>99.99272279444695</v>
      </c>
      <c r="K6" s="50">
        <f>F6-D6</f>
        <v>-0.12999999999988177</v>
      </c>
      <c r="L6" s="49">
        <f>D6/B6*100</f>
        <v>111.16573427008592</v>
      </c>
      <c r="M6" s="50">
        <f>D6-B6</f>
        <v>179.4299999999996</v>
      </c>
    </row>
    <row r="7" spans="1:13" ht="15">
      <c r="A7" s="11" t="s">
        <v>43</v>
      </c>
      <c r="B7" s="51">
        <v>522.96</v>
      </c>
      <c r="C7" s="48">
        <f>B7/B28*100</f>
        <v>23.95975552765891</v>
      </c>
      <c r="D7" s="52">
        <v>504.54</v>
      </c>
      <c r="E7" s="52">
        <f>D7/D28*100</f>
        <v>19.364272774724437</v>
      </c>
      <c r="F7" s="52">
        <v>504.54</v>
      </c>
      <c r="G7" s="48">
        <f>F7/F28*100</f>
        <v>20.235832029839973</v>
      </c>
      <c r="H7" s="48">
        <f aca="true" t="shared" si="0" ref="H7:H28">F7/B7*100</f>
        <v>96.47774208352456</v>
      </c>
      <c r="I7" s="48">
        <f aca="true" t="shared" si="1" ref="I7:I28">F7-B7</f>
        <v>-18.420000000000016</v>
      </c>
      <c r="J7" s="49">
        <f aca="true" t="shared" si="2" ref="J7:J31">F7/D7*100</f>
        <v>100</v>
      </c>
      <c r="K7" s="50">
        <f aca="true" t="shared" si="3" ref="K7:K27">F7-D7</f>
        <v>0</v>
      </c>
      <c r="L7" s="49">
        <f aca="true" t="shared" si="4" ref="L7:L28">D7/B7*100</f>
        <v>96.47774208352456</v>
      </c>
      <c r="M7" s="50">
        <f aca="true" t="shared" si="5" ref="M7:M28">D7-B7</f>
        <v>-18.420000000000016</v>
      </c>
    </row>
    <row r="8" spans="1:13" ht="15">
      <c r="A8" s="11" t="s">
        <v>44</v>
      </c>
      <c r="B8" s="51">
        <v>1</v>
      </c>
      <c r="C8" s="48">
        <f>B8/B28*100</f>
        <v>0.04581565612601137</v>
      </c>
      <c r="D8" s="52">
        <v>1</v>
      </c>
      <c r="E8" s="52">
        <f>D8/D28*100</f>
        <v>0.03838005465319783</v>
      </c>
      <c r="F8" s="52">
        <v>1</v>
      </c>
      <c r="G8" s="48">
        <f>F8/F28*100</f>
        <v>0.04010748806802231</v>
      </c>
      <c r="H8" s="48">
        <f t="shared" si="0"/>
        <v>100</v>
      </c>
      <c r="I8" s="48">
        <f t="shared" si="1"/>
        <v>0</v>
      </c>
      <c r="J8" s="49">
        <f t="shared" si="2"/>
        <v>100</v>
      </c>
      <c r="K8" s="50">
        <f t="shared" si="3"/>
        <v>0</v>
      </c>
      <c r="L8" s="49">
        <f t="shared" si="4"/>
        <v>100</v>
      </c>
      <c r="M8" s="50">
        <f t="shared" si="5"/>
        <v>0</v>
      </c>
    </row>
    <row r="9" spans="1:13" ht="19.5" customHeight="1">
      <c r="A9" s="13" t="s">
        <v>45</v>
      </c>
      <c r="B9" s="51">
        <v>1049.95</v>
      </c>
      <c r="C9" s="48">
        <f>B9/B28*100</f>
        <v>48.10414814950564</v>
      </c>
      <c r="D9" s="52">
        <v>1172.1</v>
      </c>
      <c r="E9" s="52">
        <f>D9/D28*100</f>
        <v>44.98526205901317</v>
      </c>
      <c r="F9" s="52">
        <v>1171.97</v>
      </c>
      <c r="G9" s="48">
        <f>F9/F28*100</f>
        <v>47.0047727910801</v>
      </c>
      <c r="H9" s="48">
        <f t="shared" si="0"/>
        <v>111.62150578598981</v>
      </c>
      <c r="I9" s="48">
        <f t="shared" si="1"/>
        <v>122.01999999999998</v>
      </c>
      <c r="J9" s="49">
        <f t="shared" si="2"/>
        <v>99.98890879617781</v>
      </c>
      <c r="K9" s="50">
        <f t="shared" si="3"/>
        <v>-0.12999999999988177</v>
      </c>
      <c r="L9" s="49">
        <f t="shared" si="4"/>
        <v>111.633887327968</v>
      </c>
      <c r="M9" s="50">
        <f t="shared" si="5"/>
        <v>122.14999999999986</v>
      </c>
    </row>
    <row r="10" spans="1:13" ht="21.75" customHeight="1">
      <c r="A10" s="13" t="s">
        <v>46</v>
      </c>
      <c r="B10" s="51">
        <v>1.9</v>
      </c>
      <c r="C10" s="48">
        <f>B10/B28*100</f>
        <v>0.0870497466394216</v>
      </c>
      <c r="D10" s="52">
        <v>0</v>
      </c>
      <c r="E10" s="52">
        <f>D10/D28*100</f>
        <v>0</v>
      </c>
      <c r="F10" s="52">
        <v>0</v>
      </c>
      <c r="G10" s="48">
        <f>F10/F28*100</f>
        <v>0</v>
      </c>
      <c r="H10" s="48">
        <f t="shared" si="0"/>
        <v>0</v>
      </c>
      <c r="I10" s="48">
        <f t="shared" si="1"/>
        <v>-1.9</v>
      </c>
      <c r="J10" s="49" t="e">
        <f t="shared" si="2"/>
        <v>#DIV/0!</v>
      </c>
      <c r="K10" s="50">
        <f t="shared" si="3"/>
        <v>0</v>
      </c>
      <c r="L10" s="49">
        <f t="shared" si="4"/>
        <v>0</v>
      </c>
      <c r="M10" s="50">
        <f t="shared" si="5"/>
        <v>-1.9</v>
      </c>
    </row>
    <row r="11" spans="1:13" ht="15">
      <c r="A11" s="11" t="s">
        <v>47</v>
      </c>
      <c r="B11" s="51">
        <v>31.16</v>
      </c>
      <c r="C11" s="48">
        <f>B11/B28*100</f>
        <v>1.4276158448865144</v>
      </c>
      <c r="D11" s="52">
        <v>108.76</v>
      </c>
      <c r="E11" s="52">
        <f>D11/D28*100</f>
        <v>4.174214744081796</v>
      </c>
      <c r="F11" s="52">
        <v>108.76</v>
      </c>
      <c r="G11" s="48">
        <f>F11/F28*100</f>
        <v>4.362090402278105</v>
      </c>
      <c r="H11" s="48">
        <f t="shared" si="0"/>
        <v>349.0372272143774</v>
      </c>
      <c r="I11" s="48">
        <f t="shared" si="1"/>
        <v>77.60000000000001</v>
      </c>
      <c r="J11" s="49">
        <f t="shared" si="2"/>
        <v>100</v>
      </c>
      <c r="K11" s="50">
        <f t="shared" si="3"/>
        <v>0</v>
      </c>
      <c r="L11" s="49">
        <f t="shared" si="4"/>
        <v>349.0372272143774</v>
      </c>
      <c r="M11" s="50">
        <f t="shared" si="5"/>
        <v>77.60000000000001</v>
      </c>
    </row>
    <row r="12" spans="1:13" ht="15">
      <c r="A12" s="23" t="s">
        <v>63</v>
      </c>
      <c r="B12" s="47">
        <v>92.8</v>
      </c>
      <c r="C12" s="48">
        <f>B12/B28*100</f>
        <v>4.251692888493856</v>
      </c>
      <c r="D12" s="48">
        <v>98.3</v>
      </c>
      <c r="E12" s="52">
        <f>D12/D28*100</f>
        <v>3.772759372409347</v>
      </c>
      <c r="F12" s="48">
        <v>98.3</v>
      </c>
      <c r="G12" s="48">
        <f>F12/F28*100</f>
        <v>3.942566077086592</v>
      </c>
      <c r="H12" s="48">
        <f t="shared" si="0"/>
        <v>105.92672413793103</v>
      </c>
      <c r="I12" s="48">
        <f t="shared" si="1"/>
        <v>5.5</v>
      </c>
      <c r="J12" s="49">
        <f t="shared" si="2"/>
        <v>100</v>
      </c>
      <c r="K12" s="50">
        <f t="shared" si="3"/>
        <v>0</v>
      </c>
      <c r="L12" s="49">
        <f t="shared" si="4"/>
        <v>105.92672413793103</v>
      </c>
      <c r="M12" s="50">
        <f t="shared" si="5"/>
        <v>5.5</v>
      </c>
    </row>
    <row r="13" spans="1:13" ht="15">
      <c r="A13" s="24" t="s">
        <v>48</v>
      </c>
      <c r="B13" s="47">
        <f>B14+B15+B16</f>
        <v>1.9</v>
      </c>
      <c r="C13" s="48">
        <f>B13/B28*100</f>
        <v>0.0870497466394216</v>
      </c>
      <c r="D13" s="48">
        <f>D14+D15+D16</f>
        <v>0.52</v>
      </c>
      <c r="E13" s="52">
        <f>D13/D28*100</f>
        <v>0.019957628419662875</v>
      </c>
      <c r="F13" s="48">
        <f>F14+F15+F16</f>
        <v>0.52</v>
      </c>
      <c r="G13" s="48">
        <f>F13/F28*100</f>
        <v>0.0208558937953716</v>
      </c>
      <c r="H13" s="48">
        <f t="shared" si="0"/>
        <v>27.368421052631582</v>
      </c>
      <c r="I13" s="48">
        <f t="shared" si="1"/>
        <v>-1.38</v>
      </c>
      <c r="J13" s="49">
        <f t="shared" si="2"/>
        <v>100</v>
      </c>
      <c r="K13" s="50">
        <f t="shared" si="3"/>
        <v>0</v>
      </c>
      <c r="L13" s="49">
        <f t="shared" si="4"/>
        <v>27.368421052631582</v>
      </c>
      <c r="M13" s="50">
        <f t="shared" si="5"/>
        <v>-1.38</v>
      </c>
    </row>
    <row r="14" spans="1:13" ht="15">
      <c r="A14" s="11" t="s">
        <v>49</v>
      </c>
      <c r="B14" s="51">
        <v>1</v>
      </c>
      <c r="C14" s="48">
        <f>B14/B28*100</f>
        <v>0.04581565612601137</v>
      </c>
      <c r="D14" s="52">
        <v>0</v>
      </c>
      <c r="E14" s="52">
        <f>D14/D28*100</f>
        <v>0</v>
      </c>
      <c r="F14" s="52">
        <v>0</v>
      </c>
      <c r="G14" s="48">
        <f>F14/F28*100</f>
        <v>0</v>
      </c>
      <c r="H14" s="48">
        <f t="shared" si="0"/>
        <v>0</v>
      </c>
      <c r="I14" s="48">
        <f t="shared" si="1"/>
        <v>-1</v>
      </c>
      <c r="J14" s="49" t="e">
        <f t="shared" si="2"/>
        <v>#DIV/0!</v>
      </c>
      <c r="K14" s="50">
        <f t="shared" si="3"/>
        <v>0</v>
      </c>
      <c r="L14" s="49">
        <f t="shared" si="4"/>
        <v>0</v>
      </c>
      <c r="M14" s="50">
        <f t="shared" si="5"/>
        <v>-1</v>
      </c>
    </row>
    <row r="15" spans="1:13" ht="15">
      <c r="A15" s="11" t="s">
        <v>50</v>
      </c>
      <c r="B15" s="51">
        <v>0.38</v>
      </c>
      <c r="C15" s="48" t="e">
        <f>B15/B29*100</f>
        <v>#DIV/0!</v>
      </c>
      <c r="D15" s="52">
        <v>0</v>
      </c>
      <c r="E15" s="52" t="e">
        <f>D15/D29*100</f>
        <v>#DIV/0!</v>
      </c>
      <c r="F15" s="51">
        <v>0</v>
      </c>
      <c r="G15" s="48" t="e">
        <f>F15/F29*100</f>
        <v>#DIV/0!</v>
      </c>
      <c r="H15" s="48">
        <f t="shared" si="0"/>
        <v>0</v>
      </c>
      <c r="I15" s="48">
        <f t="shared" si="1"/>
        <v>-0.38</v>
      </c>
      <c r="J15" s="49" t="e">
        <f t="shared" si="2"/>
        <v>#DIV/0!</v>
      </c>
      <c r="K15" s="50">
        <f t="shared" si="3"/>
        <v>0</v>
      </c>
      <c r="L15" s="49">
        <f t="shared" si="4"/>
        <v>0</v>
      </c>
      <c r="M15" s="50">
        <f t="shared" si="5"/>
        <v>-0.38</v>
      </c>
    </row>
    <row r="16" spans="1:13" ht="15">
      <c r="A16" s="11" t="s">
        <v>51</v>
      </c>
      <c r="B16" s="51">
        <v>0.52</v>
      </c>
      <c r="C16" s="48" t="e">
        <f>B16/B30*100</f>
        <v>#DIV/0!</v>
      </c>
      <c r="D16" s="52">
        <v>0.52</v>
      </c>
      <c r="E16" s="52">
        <f>D16/D30*100</f>
        <v>0.21887214509628303</v>
      </c>
      <c r="F16" s="52">
        <v>0.52</v>
      </c>
      <c r="G16" s="48">
        <f>F16/F30*100</f>
        <v>0.2368640798983357</v>
      </c>
      <c r="H16" s="48">
        <f t="shared" si="0"/>
        <v>100</v>
      </c>
      <c r="I16" s="48">
        <f t="shared" si="1"/>
        <v>0</v>
      </c>
      <c r="J16" s="49">
        <f t="shared" si="2"/>
        <v>100</v>
      </c>
      <c r="K16" s="50">
        <f t="shared" si="3"/>
        <v>0</v>
      </c>
      <c r="L16" s="49">
        <f t="shared" si="4"/>
        <v>100</v>
      </c>
      <c r="M16" s="50">
        <f t="shared" si="5"/>
        <v>0</v>
      </c>
    </row>
    <row r="17" spans="1:13" ht="15">
      <c r="A17" s="24" t="s">
        <v>52</v>
      </c>
      <c r="B17" s="47">
        <f>B18+B19</f>
        <v>181.44</v>
      </c>
      <c r="C17" s="48">
        <f>B17/B28*100</f>
        <v>8.312792647503503</v>
      </c>
      <c r="D17" s="48">
        <f>D18+D19</f>
        <v>419.1</v>
      </c>
      <c r="E17" s="52">
        <f>D17/D28*100</f>
        <v>16.085080905155213</v>
      </c>
      <c r="F17" s="48">
        <f>F18+F19</f>
        <v>309.86</v>
      </c>
      <c r="G17" s="48">
        <f>F17/F28*100</f>
        <v>12.427706252757392</v>
      </c>
      <c r="H17" s="48">
        <f t="shared" si="0"/>
        <v>170.77821869488537</v>
      </c>
      <c r="I17" s="48">
        <f t="shared" si="1"/>
        <v>128.42000000000002</v>
      </c>
      <c r="J17" s="49">
        <f t="shared" si="2"/>
        <v>73.93462180863756</v>
      </c>
      <c r="K17" s="50">
        <f t="shared" si="3"/>
        <v>-109.24000000000001</v>
      </c>
      <c r="L17" s="49">
        <f t="shared" si="4"/>
        <v>230.98544973544978</v>
      </c>
      <c r="M17" s="50">
        <f t="shared" si="5"/>
        <v>237.66000000000003</v>
      </c>
    </row>
    <row r="18" spans="1:13" ht="15">
      <c r="A18" s="25" t="s">
        <v>53</v>
      </c>
      <c r="B18" s="51">
        <v>177.52</v>
      </c>
      <c r="C18" s="48">
        <f>B18/B28*100</f>
        <v>8.13319527548954</v>
      </c>
      <c r="D18" s="52">
        <v>205.18</v>
      </c>
      <c r="E18" s="52">
        <f>D18/D28*100</f>
        <v>7.874819613743132</v>
      </c>
      <c r="F18" s="52">
        <v>95.94</v>
      </c>
      <c r="G18" s="48">
        <f>F18/F28*100</f>
        <v>3.8479124052460594</v>
      </c>
      <c r="H18" s="48">
        <f t="shared" si="0"/>
        <v>54.044614691302385</v>
      </c>
      <c r="I18" s="48">
        <f t="shared" si="1"/>
        <v>-81.58000000000001</v>
      </c>
      <c r="J18" s="49">
        <f t="shared" si="2"/>
        <v>46.75894336679988</v>
      </c>
      <c r="K18" s="50">
        <f t="shared" si="3"/>
        <v>-109.24000000000001</v>
      </c>
      <c r="L18" s="49">
        <f t="shared" si="4"/>
        <v>115.58134294727354</v>
      </c>
      <c r="M18" s="50">
        <f t="shared" si="5"/>
        <v>27.659999999999997</v>
      </c>
    </row>
    <row r="19" spans="1:13" ht="15">
      <c r="A19" s="25" t="s">
        <v>54</v>
      </c>
      <c r="B19" s="51">
        <v>3.92</v>
      </c>
      <c r="C19" s="48">
        <f>B19/B28*100</f>
        <v>0.17959737201396458</v>
      </c>
      <c r="D19" s="52">
        <v>213.92</v>
      </c>
      <c r="E19" s="52">
        <f>D19/D28*100</f>
        <v>8.21026129141208</v>
      </c>
      <c r="F19" s="52">
        <v>213.92</v>
      </c>
      <c r="G19" s="48">
        <f>F19/F28*100</f>
        <v>8.579793847511331</v>
      </c>
      <c r="H19" s="48">
        <f t="shared" si="0"/>
        <v>5457.142857142857</v>
      </c>
      <c r="I19" s="48">
        <f t="shared" si="1"/>
        <v>210</v>
      </c>
      <c r="J19" s="49">
        <f t="shared" si="2"/>
        <v>100</v>
      </c>
      <c r="K19" s="50">
        <f t="shared" si="3"/>
        <v>0</v>
      </c>
      <c r="L19" s="49">
        <f t="shared" si="4"/>
        <v>5457.142857142857</v>
      </c>
      <c r="M19" s="50">
        <f t="shared" si="5"/>
        <v>210</v>
      </c>
    </row>
    <row r="20" spans="1:13" ht="15">
      <c r="A20" s="24" t="s">
        <v>55</v>
      </c>
      <c r="B20" s="47">
        <f>B21+B22+B23+B24</f>
        <v>158.23000000000002</v>
      </c>
      <c r="C20" s="48">
        <f>B20/B28*100</f>
        <v>7.249411268818781</v>
      </c>
      <c r="D20" s="48">
        <f>D21+D22+D23</f>
        <v>163.54</v>
      </c>
      <c r="E20" s="52">
        <f>D20/D28*100</f>
        <v>6.276674137983973</v>
      </c>
      <c r="F20" s="48">
        <f>F21+F22+F23</f>
        <v>160.69</v>
      </c>
      <c r="G20" s="48">
        <f>F20/F28*100</f>
        <v>6.444872257650504</v>
      </c>
      <c r="H20" s="48">
        <f t="shared" si="0"/>
        <v>101.55469885609554</v>
      </c>
      <c r="I20" s="48">
        <f t="shared" si="1"/>
        <v>2.4599999999999795</v>
      </c>
      <c r="J20" s="49">
        <f t="shared" si="2"/>
        <v>98.2573070808365</v>
      </c>
      <c r="K20" s="50">
        <f t="shared" si="3"/>
        <v>-2.8499999999999943</v>
      </c>
      <c r="L20" s="49">
        <f t="shared" si="4"/>
        <v>103.35587436010869</v>
      </c>
      <c r="M20" s="50">
        <f t="shared" si="5"/>
        <v>5.309999999999974</v>
      </c>
    </row>
    <row r="21" spans="1:13" ht="15">
      <c r="A21" s="11" t="s">
        <v>56</v>
      </c>
      <c r="B21" s="51">
        <v>5.4</v>
      </c>
      <c r="C21" s="48">
        <f>B21/B28*100</f>
        <v>0.24740454308046145</v>
      </c>
      <c r="D21" s="52">
        <v>5.76</v>
      </c>
      <c r="E21" s="52">
        <f>D21/D28*100</f>
        <v>0.22106911480241953</v>
      </c>
      <c r="F21" s="52">
        <v>5.76</v>
      </c>
      <c r="G21" s="48">
        <f>F21/F28*100</f>
        <v>0.23101913127180845</v>
      </c>
      <c r="H21" s="48">
        <f t="shared" si="0"/>
        <v>106.66666666666667</v>
      </c>
      <c r="I21" s="48">
        <f t="shared" si="1"/>
        <v>0.35999999999999943</v>
      </c>
      <c r="J21" s="49">
        <f t="shared" si="2"/>
        <v>100</v>
      </c>
      <c r="K21" s="50">
        <f t="shared" si="3"/>
        <v>0</v>
      </c>
      <c r="L21" s="49">
        <f t="shared" si="4"/>
        <v>106.66666666666667</v>
      </c>
      <c r="M21" s="50">
        <f t="shared" si="5"/>
        <v>0.35999999999999943</v>
      </c>
    </row>
    <row r="22" spans="1:13" ht="15">
      <c r="A22" s="11" t="s">
        <v>57</v>
      </c>
      <c r="B22" s="51">
        <v>111.55</v>
      </c>
      <c r="C22" s="48">
        <f>B22/B28*100</f>
        <v>5.110736440856568</v>
      </c>
      <c r="D22" s="53">
        <v>127.78</v>
      </c>
      <c r="E22" s="52">
        <f>D22/D28*100</f>
        <v>4.904203383585619</v>
      </c>
      <c r="F22" s="52">
        <v>124.93</v>
      </c>
      <c r="G22" s="48">
        <f>F22/F28*100</f>
        <v>5.010628484338027</v>
      </c>
      <c r="H22" s="48">
        <f t="shared" si="0"/>
        <v>111.994621246078</v>
      </c>
      <c r="I22" s="48">
        <f t="shared" si="1"/>
        <v>13.38000000000001</v>
      </c>
      <c r="J22" s="49">
        <f t="shared" si="2"/>
        <v>97.76960400688685</v>
      </c>
      <c r="K22" s="50">
        <f t="shared" si="3"/>
        <v>-2.8499999999999943</v>
      </c>
      <c r="L22" s="49">
        <f t="shared" si="4"/>
        <v>114.54952935903182</v>
      </c>
      <c r="M22" s="50">
        <f t="shared" si="5"/>
        <v>16.230000000000004</v>
      </c>
    </row>
    <row r="23" spans="1:13" ht="15">
      <c r="A23" s="14" t="s">
        <v>58</v>
      </c>
      <c r="B23" s="51">
        <v>41.28</v>
      </c>
      <c r="C23" s="48">
        <f>B23/B28*100</f>
        <v>1.8912702848817495</v>
      </c>
      <c r="D23" s="52">
        <v>30</v>
      </c>
      <c r="E23" s="52">
        <f>D23/D28*100</f>
        <v>1.151401639595935</v>
      </c>
      <c r="F23" s="52">
        <v>30</v>
      </c>
      <c r="G23" s="48">
        <f>F23/F28*100</f>
        <v>1.2032246420406691</v>
      </c>
      <c r="H23" s="48">
        <f t="shared" si="0"/>
        <v>72.67441860465115</v>
      </c>
      <c r="I23" s="48">
        <f t="shared" si="1"/>
        <v>-11.280000000000001</v>
      </c>
      <c r="J23" s="49">
        <f t="shared" si="2"/>
        <v>100</v>
      </c>
      <c r="K23" s="50">
        <f t="shared" si="3"/>
        <v>0</v>
      </c>
      <c r="L23" s="49">
        <f t="shared" si="4"/>
        <v>72.67441860465115</v>
      </c>
      <c r="M23" s="50">
        <f t="shared" si="5"/>
        <v>-11.280000000000001</v>
      </c>
    </row>
    <row r="24" spans="1:13" ht="30">
      <c r="A24" s="31" t="s">
        <v>65</v>
      </c>
      <c r="B24" s="54"/>
      <c r="C24" s="48">
        <f>B24/B28*100</f>
        <v>0</v>
      </c>
      <c r="D24" s="55"/>
      <c r="E24" s="55"/>
      <c r="F24" s="55"/>
      <c r="G24" s="55"/>
      <c r="H24" s="48" t="e">
        <f t="shared" si="0"/>
        <v>#DIV/0!</v>
      </c>
      <c r="I24" s="48">
        <f t="shared" si="1"/>
        <v>0</v>
      </c>
      <c r="J24" s="49" t="e">
        <f t="shared" si="2"/>
        <v>#DIV/0!</v>
      </c>
      <c r="K24" s="50">
        <f t="shared" si="3"/>
        <v>0</v>
      </c>
      <c r="L24" s="49" t="e">
        <f t="shared" si="4"/>
        <v>#DIV/0!</v>
      </c>
      <c r="M24" s="50">
        <f t="shared" si="5"/>
        <v>0</v>
      </c>
    </row>
    <row r="25" spans="1:13" ht="15">
      <c r="A25" s="32" t="s">
        <v>64</v>
      </c>
      <c r="B25" s="56"/>
      <c r="C25" s="48"/>
      <c r="D25" s="57"/>
      <c r="E25" s="57">
        <f>D25/D28*100</f>
        <v>0</v>
      </c>
      <c r="F25" s="57"/>
      <c r="G25" s="57">
        <f>F25/F28*100</f>
        <v>0</v>
      </c>
      <c r="H25" s="48" t="e">
        <f t="shared" si="0"/>
        <v>#DIV/0!</v>
      </c>
      <c r="I25" s="48">
        <f t="shared" si="1"/>
        <v>0</v>
      </c>
      <c r="J25" s="49" t="e">
        <f t="shared" si="2"/>
        <v>#DIV/0!</v>
      </c>
      <c r="K25" s="50">
        <f t="shared" si="3"/>
        <v>0</v>
      </c>
      <c r="L25" s="49" t="e">
        <f t="shared" si="4"/>
        <v>#DIV/0!</v>
      </c>
      <c r="M25" s="50">
        <f t="shared" si="5"/>
        <v>0</v>
      </c>
    </row>
    <row r="26" spans="1:13" ht="15">
      <c r="A26" s="26" t="s">
        <v>59</v>
      </c>
      <c r="B26" s="56">
        <v>141.32</v>
      </c>
      <c r="C26" s="48">
        <f>B26/B28*100</f>
        <v>6.474668523727926</v>
      </c>
      <c r="D26" s="57">
        <v>137.66</v>
      </c>
      <c r="E26" s="57">
        <f>D26/D28*100</f>
        <v>5.283398323559214</v>
      </c>
      <c r="F26" s="57">
        <v>137.66</v>
      </c>
      <c r="G26" s="57">
        <f>F26/F28*100</f>
        <v>5.521196807443951</v>
      </c>
      <c r="H26" s="48">
        <f t="shared" si="0"/>
        <v>97.41013303141806</v>
      </c>
      <c r="I26" s="48">
        <f t="shared" si="1"/>
        <v>-3.6599999999999966</v>
      </c>
      <c r="J26" s="49">
        <f t="shared" si="2"/>
        <v>100</v>
      </c>
      <c r="K26" s="50">
        <f t="shared" si="3"/>
        <v>0</v>
      </c>
      <c r="L26" s="49">
        <f t="shared" si="4"/>
        <v>97.41013303141806</v>
      </c>
      <c r="M26" s="50">
        <f t="shared" si="5"/>
        <v>-3.6599999999999966</v>
      </c>
    </row>
    <row r="27" spans="1:13" ht="15.75" thickBot="1">
      <c r="A27" s="27" t="s">
        <v>60</v>
      </c>
      <c r="B27" s="56"/>
      <c r="C27" s="48">
        <f>B27/B28*100</f>
        <v>0</v>
      </c>
      <c r="D27" s="57"/>
      <c r="E27" s="57">
        <f>D27/D28*100</f>
        <v>0</v>
      </c>
      <c r="F27" s="57"/>
      <c r="G27" s="57">
        <f>F27/F28*100</f>
        <v>0</v>
      </c>
      <c r="H27" s="48" t="e">
        <f t="shared" si="0"/>
        <v>#DIV/0!</v>
      </c>
      <c r="I27" s="48">
        <f t="shared" si="1"/>
        <v>0</v>
      </c>
      <c r="J27" s="49" t="e">
        <f t="shared" si="2"/>
        <v>#DIV/0!</v>
      </c>
      <c r="K27" s="50">
        <f t="shared" si="3"/>
        <v>0</v>
      </c>
      <c r="L27" s="49" t="e">
        <f t="shared" si="4"/>
        <v>#DIV/0!</v>
      </c>
      <c r="M27" s="50">
        <f t="shared" si="5"/>
        <v>0</v>
      </c>
    </row>
    <row r="28" spans="1:13" ht="15.75" thickBot="1">
      <c r="A28" s="30" t="s">
        <v>61</v>
      </c>
      <c r="B28" s="56">
        <f>B6+B12+B13+B17+B20+B26</f>
        <v>2182.6600000000003</v>
      </c>
      <c r="C28" s="48">
        <f>C6+C12+C13+C17+C20+C26+C27</f>
        <v>99.99999999999999</v>
      </c>
      <c r="D28" s="57">
        <f>D6+D12+D13+D17+D20+D25+D26+D27</f>
        <v>2605.5199999999995</v>
      </c>
      <c r="E28" s="57">
        <f>E6+E12+E17+E20++E26+E27+E25</f>
        <v>99.98004237158035</v>
      </c>
      <c r="F28" s="57">
        <f>F6+F12+F13+F17+F20+F25+F26+F27</f>
        <v>2493.2999999999997</v>
      </c>
      <c r="G28" s="55">
        <f>G6+G12+G13+G17+G20+G25+G26+G27</f>
        <v>100.00000000000001</v>
      </c>
      <c r="H28" s="48">
        <f t="shared" si="0"/>
        <v>114.23217541898414</v>
      </c>
      <c r="I28" s="48">
        <f t="shared" si="1"/>
        <v>310.6399999999994</v>
      </c>
      <c r="J28" s="49">
        <f t="shared" si="2"/>
        <v>95.69299026681814</v>
      </c>
      <c r="K28" s="50">
        <f>F28-D28</f>
        <v>-112.2199999999998</v>
      </c>
      <c r="L28" s="49">
        <f t="shared" si="4"/>
        <v>119.37360834944512</v>
      </c>
      <c r="M28" s="50">
        <f t="shared" si="5"/>
        <v>422.8599999999992</v>
      </c>
    </row>
    <row r="29" spans="1:13" ht="15.75" thickBot="1">
      <c r="A29" s="28"/>
      <c r="B29" s="56"/>
      <c r="C29" s="55"/>
      <c r="D29" s="55"/>
      <c r="E29" s="55"/>
      <c r="F29" s="55"/>
      <c r="G29" s="55"/>
      <c r="H29" s="55"/>
      <c r="I29" s="48"/>
      <c r="J29" s="49"/>
      <c r="K29" s="50"/>
      <c r="L29" s="58"/>
      <c r="M29" s="59"/>
    </row>
    <row r="30" spans="1:13" ht="51" customHeight="1" thickBot="1">
      <c r="A30" s="33" t="s">
        <v>68</v>
      </c>
      <c r="B30" s="54"/>
      <c r="C30" s="55"/>
      <c r="D30" s="55">
        <f>D6/'исполнение ДОХОДЫ 2022'!C25*100</f>
        <v>237.58162546049394</v>
      </c>
      <c r="E30" s="55"/>
      <c r="F30" s="55">
        <f>F6/'исполнение ДОХОДЫ 2022'!D25*100</f>
        <v>219.53518668731408</v>
      </c>
      <c r="G30" s="55"/>
      <c r="H30" s="55" t="e">
        <f>F30/B30*100</f>
        <v>#DIV/0!</v>
      </c>
      <c r="I30" s="48">
        <f>F30-B30</f>
        <v>219.53518668731408</v>
      </c>
      <c r="J30" s="49">
        <f t="shared" si="2"/>
        <v>92.40411006608728</v>
      </c>
      <c r="K30" s="50">
        <f>F30-B30</f>
        <v>219.53518668731408</v>
      </c>
      <c r="L30" s="58"/>
      <c r="M30" s="59"/>
    </row>
    <row r="31" spans="1:13" ht="15.75" thickBot="1">
      <c r="A31" s="28" t="s">
        <v>62</v>
      </c>
      <c r="B31" s="54">
        <f>B6/'[1]исполнение ДОХОДЫ 2022'!B25*100</f>
        <v>205.52116638956392</v>
      </c>
      <c r="C31" s="55"/>
      <c r="D31" s="55">
        <v>1393</v>
      </c>
      <c r="E31" s="55"/>
      <c r="F31" s="55">
        <v>1332.2</v>
      </c>
      <c r="G31" s="55"/>
      <c r="H31" s="55"/>
      <c r="I31" s="48">
        <f>F31-B31</f>
        <v>1126.6788336104362</v>
      </c>
      <c r="J31" s="49">
        <f t="shared" si="2"/>
        <v>95.63531945441494</v>
      </c>
      <c r="K31" s="50">
        <f>F31-B31</f>
        <v>1126.6788336104362</v>
      </c>
      <c r="L31" s="58"/>
      <c r="M31" s="59"/>
    </row>
    <row r="32" spans="1:13" ht="15.75" thickBot="1">
      <c r="A32" s="28"/>
      <c r="B32" s="54">
        <v>1459</v>
      </c>
      <c r="C32" s="55"/>
      <c r="D32" s="55">
        <v>1699</v>
      </c>
      <c r="E32" s="55"/>
      <c r="F32" s="55">
        <v>1650.3</v>
      </c>
      <c r="G32" s="55"/>
      <c r="H32" s="55"/>
      <c r="I32" s="48"/>
      <c r="J32" s="49"/>
      <c r="K32" s="50"/>
      <c r="L32" s="58"/>
      <c r="M32" s="59"/>
    </row>
    <row r="33" spans="1:13" ht="15.75" thickBot="1">
      <c r="A33" s="28"/>
      <c r="B33" s="54"/>
      <c r="C33" s="55"/>
      <c r="D33" s="55"/>
      <c r="E33" s="55"/>
      <c r="F33" s="55"/>
      <c r="G33" s="55"/>
      <c r="H33" s="55"/>
      <c r="I33" s="48"/>
      <c r="J33" s="49"/>
      <c r="K33" s="50"/>
      <c r="L33" s="58"/>
      <c r="M33" s="59"/>
    </row>
    <row r="34" spans="1:13" ht="15.75" thickBot="1">
      <c r="A34" s="29"/>
      <c r="B34" s="54"/>
      <c r="C34" s="55"/>
      <c r="D34" s="55"/>
      <c r="E34" s="55"/>
      <c r="F34" s="55"/>
      <c r="G34" s="55"/>
      <c r="H34" s="55"/>
      <c r="I34" s="48"/>
      <c r="J34" s="49"/>
      <c r="K34" s="50"/>
      <c r="L34" s="58"/>
      <c r="M34" s="59"/>
    </row>
    <row r="35" spans="1:13" ht="15.75" thickBot="1">
      <c r="A35" s="15"/>
      <c r="B35" s="54"/>
      <c r="C35" s="61"/>
      <c r="D35" s="61"/>
      <c r="E35" s="61"/>
      <c r="F35" s="61"/>
      <c r="G35" s="61"/>
      <c r="H35" s="61"/>
      <c r="I35" s="61"/>
      <c r="J35" s="62"/>
      <c r="K35" s="63"/>
      <c r="L35" s="62"/>
      <c r="M35" s="63"/>
    </row>
    <row r="36" ht="15.75" thickBot="1">
      <c r="B36" s="60"/>
    </row>
  </sheetData>
  <sheetProtection/>
  <mergeCells count="8">
    <mergeCell ref="L3:M4"/>
    <mergeCell ref="A3:A5"/>
    <mergeCell ref="B3:I3"/>
    <mergeCell ref="J3:K4"/>
    <mergeCell ref="B4:B5"/>
    <mergeCell ref="D4:D5"/>
    <mergeCell ref="F4:F5"/>
    <mergeCell ref="H4:I4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Владимировна</dc:creator>
  <cp:keywords/>
  <dc:description/>
  <cp:lastModifiedBy>HP</cp:lastModifiedBy>
  <cp:lastPrinted>2023-03-18T16:11:51Z</cp:lastPrinted>
  <dcterms:created xsi:type="dcterms:W3CDTF">2016-03-13T08:48:39Z</dcterms:created>
  <dcterms:modified xsi:type="dcterms:W3CDTF">2023-03-18T16:11:55Z</dcterms:modified>
  <cp:category/>
  <cp:version/>
  <cp:contentType/>
  <cp:contentStatus/>
</cp:coreProperties>
</file>