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910" activeTab="2"/>
  </bookViews>
  <sheets>
    <sheet name="на 1февраля" sheetId="1" r:id="rId1"/>
    <sheet name="на 1марта" sheetId="2" r:id="rId2"/>
    <sheet name="на 1апреля" sheetId="3" r:id="rId3"/>
    <sheet name="на 1мая" sheetId="4" r:id="rId4"/>
    <sheet name="на 1июня" sheetId="5" r:id="rId5"/>
    <sheet name="на 1июля" sheetId="6" r:id="rId6"/>
    <sheet name="на 1 авг" sheetId="7" r:id="rId7"/>
    <sheet name="на 1 сент" sheetId="8" r:id="rId8"/>
    <sheet name="на 1 окт" sheetId="9" r:id="rId9"/>
    <sheet name="на 1 нояб" sheetId="10" r:id="rId10"/>
    <sheet name="на 1 дек" sheetId="11" r:id="rId11"/>
    <sheet name="на 1 янв" sheetId="12" r:id="rId12"/>
  </sheets>
  <definedNames/>
  <calcPr fullCalcOnLoad="1"/>
</workbook>
</file>

<file path=xl/sharedStrings.xml><?xml version="1.0" encoding="utf-8"?>
<sst xmlns="http://schemas.openxmlformats.org/spreadsheetml/2006/main" count="1303" uniqueCount="78">
  <si>
    <t>% исполнения</t>
  </si>
  <si>
    <t>Доходы</t>
  </si>
  <si>
    <t>план</t>
  </si>
  <si>
    <t>Собственные доходы</t>
  </si>
  <si>
    <t>районные</t>
  </si>
  <si>
    <t>Удельный вес собств.</t>
  </si>
  <si>
    <t>доходов в общем объеме</t>
  </si>
  <si>
    <t>налоговые доходы 110</t>
  </si>
  <si>
    <t>доходы от собствен. 120</t>
  </si>
  <si>
    <t>ИТОГО доходов</t>
  </si>
  <si>
    <t>% недовыпл.</t>
  </si>
  <si>
    <t>Исполнение бюджета по доходам в разрезе доходных источников</t>
  </si>
  <si>
    <t>Налоги</t>
  </si>
  <si>
    <t>Исполнение</t>
  </si>
  <si>
    <t>НДФЛ</t>
  </si>
  <si>
    <t>Н-г на имущество Физ.лиц.</t>
  </si>
  <si>
    <t>земельный налог</t>
  </si>
  <si>
    <t>Арендная плата за землю</t>
  </si>
  <si>
    <t>Итого</t>
  </si>
  <si>
    <t>V доходов</t>
  </si>
  <si>
    <t>В общем</t>
  </si>
  <si>
    <t>в доходов</t>
  </si>
  <si>
    <t xml:space="preserve">Факт  </t>
  </si>
  <si>
    <t>Воинский учет</t>
  </si>
  <si>
    <t>Безвозмездные поступл</t>
  </si>
  <si>
    <t>руб.</t>
  </si>
  <si>
    <t>госпощлина за нотар. действия</t>
  </si>
  <si>
    <t>прочие субсидии</t>
  </si>
  <si>
    <t>Доходы от продажи земли</t>
  </si>
  <si>
    <t>Прочие безвозм.поступл</t>
  </si>
  <si>
    <t>Прочие безв.поступл.</t>
  </si>
  <si>
    <t>Дотации</t>
  </si>
  <si>
    <t>% недовып.(+), перевып (-)</t>
  </si>
  <si>
    <t>Аренда имущества</t>
  </si>
  <si>
    <t>Межбюдж-е трансферты</t>
  </si>
  <si>
    <t>Межбюдж.трансферты</t>
  </si>
  <si>
    <t>Акцизы</t>
  </si>
  <si>
    <t>Доходы от продажи имущества</t>
  </si>
  <si>
    <t>тыс.</t>
  </si>
  <si>
    <t>Плата за найм</t>
  </si>
  <si>
    <t>дох. от компенсации затрат</t>
  </si>
  <si>
    <t>Плата за найм, прочие неналоговые доходы</t>
  </si>
  <si>
    <t>Анализ доходной части бюджета на 01 июня 2018г. Спас-Талицкого поселения</t>
  </si>
  <si>
    <t>Анализ доходной части бюджета на 01 июля 2018г. Спас-Талицкого поселения</t>
  </si>
  <si>
    <t>Анализ доходной части бюджета на 01 августа 2018г. Спас-Талицкого поселения</t>
  </si>
  <si>
    <t>Анализ доходной части бюджета на 01 сентября 2018г. Спас-Талицкого поселения</t>
  </si>
  <si>
    <t>Анализ доходной части бюджета на 01 октября 2018г. Спас-Талицкого поселения</t>
  </si>
  <si>
    <t>Анализ доходной части бюджета на 01 ноября 2018г. Спас-Талицкого поселения</t>
  </si>
  <si>
    <t>Анализ доходной части бюджета на 01 декабря 2018г. Спас-Талицкого поселения</t>
  </si>
  <si>
    <t>Анализ доходной части бюджета на 01 января 2019г. Спас-Талицкого поселения</t>
  </si>
  <si>
    <t>Самооблажение</t>
  </si>
  <si>
    <t>Анализ доходной части бюджета на 01 апреля 2019г. Спас-Талицкого поселения</t>
  </si>
  <si>
    <t>Анализ доходной части бюджета на 01 мая 2019г. Спас-Талицкого поселения</t>
  </si>
  <si>
    <t>самообложение</t>
  </si>
  <si>
    <t>Анализ доходной части бюджета на 01 июля 2019г. Спас-Талицкого поселения</t>
  </si>
  <si>
    <t>Анализ доходной части бюджета на 01 августа 2019г. Спас-Талицкого поселения</t>
  </si>
  <si>
    <t>Анализ доходной части бюджета на 01 сентября 2019г. Спас-Талицкого поселения</t>
  </si>
  <si>
    <t>Анализ доходной части бюджета на 01 октября 2019г. Спас-Талицкого поселения</t>
  </si>
  <si>
    <t>Компенс затрат</t>
  </si>
  <si>
    <t>Анализ доходной части бюджета на 01 ноября 2019г. Спас-Талицкого поселения</t>
  </si>
  <si>
    <t>Анализ доходной части бюджета на 01 декабря 2019г. Спас-Талицкого поселения</t>
  </si>
  <si>
    <t>прочие пост от исп им-ва</t>
  </si>
  <si>
    <t>самообл</t>
  </si>
  <si>
    <t>Продажа земли</t>
  </si>
  <si>
    <t>Анализ доходной части бюджета на 01 октября 2020г. Спас-Талицкого поселения</t>
  </si>
  <si>
    <t>Анализ доходной части бюджета на 01 июля 2020г. Спас-Талицкого поселения</t>
  </si>
  <si>
    <t>Анализ доходной части бюджета на 01 апреля 2020г. Спас-Талицкого поселения</t>
  </si>
  <si>
    <t>межбюд транс</t>
  </si>
  <si>
    <t>Анализ доходной части бюджета на 01 ноября 2020г. Спас-Талицкого поселения</t>
  </si>
  <si>
    <t>Анализ доходной части бюджета на 01 декабря 2020г. Спас-Талицкого поселения</t>
  </si>
  <si>
    <t>Анализ доходной части бюджета на 01 января 2021г. Спас-Талицкого поселения</t>
  </si>
  <si>
    <t>Анализ доходной части бюджета на 01 февраля 2021г. Спас-Талицкого поселения</t>
  </si>
  <si>
    <t>Анализ доходной части бюджета на 01 марта 2021г. Спас-Талицкого поселения</t>
  </si>
  <si>
    <t>Межбюд трансф</t>
  </si>
  <si>
    <t>Анализ доходной части бюджета на 01 апреля 2021г. Спас-Талицкого поселения</t>
  </si>
  <si>
    <t>Анализ доходной части бюджета на 01 мая 2021г. Спас-Талицкого поселения</t>
  </si>
  <si>
    <t>Анализ доходной части бюджета на 01 июня 2021г. Спас-Талицкого поселения</t>
  </si>
  <si>
    <t>Анализ доходной части бюджета на 01 июля 2021г. Спас-Талицкого поселения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</si>
</sst>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10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0" fontId="3" fillId="0" borderId="22" xfId="0" applyNumberFormat="1" applyFont="1" applyBorder="1" applyAlignment="1">
      <alignment/>
    </xf>
    <xf numFmtId="0" fontId="2" fillId="0" borderId="27" xfId="0" applyFont="1" applyBorder="1" applyAlignment="1">
      <alignment/>
    </xf>
    <xf numFmtId="10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10" fontId="3" fillId="0" borderId="29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9" fontId="0" fillId="0" borderId="0" xfId="0" applyNumberFormat="1" applyAlignment="1">
      <alignment/>
    </xf>
    <xf numFmtId="10" fontId="3" fillId="0" borderId="14" xfId="0" applyNumberFormat="1" applyFont="1" applyBorder="1" applyAlignment="1">
      <alignment/>
    </xf>
    <xf numFmtId="10" fontId="2" fillId="0" borderId="27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10" fontId="3" fillId="0" borderId="2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2" fillId="0" borderId="3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27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3" fillId="0" borderId="2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18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0" fontId="3" fillId="0" borderId="22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0" fontId="3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0" fontId="3" fillId="0" borderId="2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0" fontId="3" fillId="0" borderId="13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/>
    </xf>
    <xf numFmtId="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0" fontId="3" fillId="0" borderId="27" xfId="0" applyNumberFormat="1" applyFont="1" applyFill="1" applyBorder="1" applyAlignment="1">
      <alignment/>
    </xf>
    <xf numFmtId="10" fontId="2" fillId="0" borderId="27" xfId="0" applyNumberFormat="1" applyFont="1" applyFill="1" applyBorder="1" applyAlignment="1">
      <alignment/>
    </xf>
    <xf numFmtId="10" fontId="3" fillId="0" borderId="29" xfId="0" applyNumberFormat="1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2" fillId="0" borderId="27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0" xfId="0" applyAlignment="1">
      <alignment horizontal="right"/>
    </xf>
    <xf numFmtId="49" fontId="3" fillId="0" borderId="27" xfId="0" applyNumberFormat="1" applyFont="1" applyBorder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2" fillId="0" borderId="27" xfId="0" applyNumberFormat="1" applyFont="1" applyBorder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73" fontId="3" fillId="0" borderId="17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6">
      <selection activeCell="A2" sqref="A2:F43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2" spans="1:6" ht="12.75">
      <c r="A2" s="59" t="s">
        <v>71</v>
      </c>
      <c r="B2" s="60"/>
      <c r="C2" s="60"/>
      <c r="D2" s="60"/>
      <c r="E2" s="60"/>
      <c r="F2" s="60"/>
    </row>
    <row r="3" spans="1:6" ht="15">
      <c r="A3" s="61"/>
      <c r="B3" s="60"/>
      <c r="C3" s="60"/>
      <c r="D3" s="60"/>
      <c r="E3" s="60"/>
      <c r="F3" s="60"/>
    </row>
    <row r="4" spans="1:6" ht="13.5" thickBot="1">
      <c r="A4" s="60"/>
      <c r="B4" s="60"/>
      <c r="C4" s="60"/>
      <c r="D4" s="60" t="s">
        <v>25</v>
      </c>
      <c r="E4" s="62">
        <v>1</v>
      </c>
      <c r="F4" s="60"/>
    </row>
    <row r="5" spans="1:6" ht="21" customHeight="1">
      <c r="A5" s="63" t="s">
        <v>1</v>
      </c>
      <c r="B5" s="64" t="s">
        <v>2</v>
      </c>
      <c r="C5" s="64" t="s">
        <v>22</v>
      </c>
      <c r="D5" s="65" t="s">
        <v>0</v>
      </c>
      <c r="E5" s="5" t="s">
        <v>10</v>
      </c>
      <c r="F5" s="60"/>
    </row>
    <row r="6" spans="1:6" ht="14.25">
      <c r="A6" s="66"/>
      <c r="B6" s="66"/>
      <c r="C6" s="67"/>
      <c r="D6" s="68"/>
      <c r="E6" s="67"/>
      <c r="F6" s="60"/>
    </row>
    <row r="7" spans="1:6" ht="15">
      <c r="A7" s="69" t="s">
        <v>3</v>
      </c>
      <c r="B7" s="69">
        <f>B8+B9+B10</f>
        <v>71</v>
      </c>
      <c r="C7" s="70">
        <f>SUM(C8:C10)</f>
        <v>135.09</v>
      </c>
      <c r="D7" s="71">
        <f>C7*100%/B7</f>
        <v>1.9026760563380283</v>
      </c>
      <c r="E7" s="72">
        <f>$E$4-D7</f>
        <v>-0.9026760563380283</v>
      </c>
      <c r="F7" s="60"/>
    </row>
    <row r="8" spans="1:6" ht="15">
      <c r="A8" s="73" t="s">
        <v>7</v>
      </c>
      <c r="B8" s="74">
        <f>B28+B29+B30+B31+B32+B33</f>
        <v>71</v>
      </c>
      <c r="C8" s="74">
        <f>C28+C29+C30+C31+C32+C33</f>
        <v>103.3</v>
      </c>
      <c r="D8" s="71">
        <f>C8*100%/B8</f>
        <v>1.4549295774647888</v>
      </c>
      <c r="E8" s="72">
        <f>$E$4-D8</f>
        <v>-0.4549295774647888</v>
      </c>
      <c r="F8" s="60"/>
    </row>
    <row r="9" spans="1:6" ht="15">
      <c r="A9" s="73" t="s">
        <v>8</v>
      </c>
      <c r="B9" s="74">
        <f>B34+B36+B37+B35</f>
        <v>0</v>
      </c>
      <c r="C9" s="74">
        <f>C34+C36+C37+C35</f>
        <v>31.79</v>
      </c>
      <c r="D9" s="71" t="e">
        <f>C9*100%/B9</f>
        <v>#DIV/0!</v>
      </c>
      <c r="E9" s="72" t="e">
        <f>$E$4-D9</f>
        <v>#DIV/0!</v>
      </c>
      <c r="F9" s="60"/>
    </row>
    <row r="10" spans="1:6" ht="15">
      <c r="A10" s="76"/>
      <c r="B10" s="74"/>
      <c r="C10" s="75"/>
      <c r="D10" s="71"/>
      <c r="E10" s="72"/>
      <c r="F10" s="60"/>
    </row>
    <row r="11" spans="1:6" ht="15">
      <c r="A11" s="76"/>
      <c r="B11" s="77"/>
      <c r="C11" s="78"/>
      <c r="D11" s="79"/>
      <c r="E11" s="72"/>
      <c r="F11" s="60"/>
    </row>
    <row r="12" spans="1:6" ht="15">
      <c r="A12" s="80" t="s">
        <v>24</v>
      </c>
      <c r="B12" s="69">
        <f>SUM(B13:B17)</f>
        <v>122.16</v>
      </c>
      <c r="C12" s="70">
        <f>SUM(C13:C17)</f>
        <v>94.61</v>
      </c>
      <c r="D12" s="71">
        <f aca="true" t="shared" si="0" ref="D12:D18">C12*100%/B12</f>
        <v>0.7744760969220694</v>
      </c>
      <c r="E12" s="81">
        <f aca="true" t="shared" si="1" ref="E12:E18">$E$4-D12</f>
        <v>0.22552390307793058</v>
      </c>
      <c r="F12" s="60"/>
    </row>
    <row r="13" spans="1:6" ht="15">
      <c r="A13" s="82" t="s">
        <v>35</v>
      </c>
      <c r="B13" s="73">
        <f>B39</f>
        <v>54.14</v>
      </c>
      <c r="C13" s="73">
        <f>C39</f>
        <v>54.14</v>
      </c>
      <c r="D13" s="71">
        <f t="shared" si="0"/>
        <v>1</v>
      </c>
      <c r="E13" s="72">
        <f t="shared" si="1"/>
        <v>0</v>
      </c>
      <c r="F13" s="60"/>
    </row>
    <row r="14" spans="1:6" ht="15">
      <c r="A14" s="82" t="s">
        <v>4</v>
      </c>
      <c r="B14" s="73">
        <f>B38</f>
        <v>40.47</v>
      </c>
      <c r="C14" s="73">
        <f>C38</f>
        <v>40.47</v>
      </c>
      <c r="D14" s="71">
        <f t="shared" si="0"/>
        <v>1</v>
      </c>
      <c r="E14" s="72">
        <f t="shared" si="1"/>
        <v>0</v>
      </c>
      <c r="F14" s="60"/>
    </row>
    <row r="15" spans="1:6" ht="15">
      <c r="A15" s="82" t="s">
        <v>23</v>
      </c>
      <c r="B15" s="73">
        <f aca="true" t="shared" si="2" ref="B15:C17">B40</f>
        <v>7.55</v>
      </c>
      <c r="C15" s="73">
        <f t="shared" si="2"/>
        <v>0</v>
      </c>
      <c r="D15" s="71">
        <f t="shared" si="0"/>
        <v>0</v>
      </c>
      <c r="E15" s="72">
        <f t="shared" si="1"/>
        <v>1</v>
      </c>
      <c r="F15" s="60"/>
    </row>
    <row r="16" spans="1:6" ht="15">
      <c r="A16" s="83" t="s">
        <v>30</v>
      </c>
      <c r="B16" s="73">
        <f t="shared" si="2"/>
        <v>20</v>
      </c>
      <c r="C16" s="73">
        <f t="shared" si="2"/>
        <v>0</v>
      </c>
      <c r="D16" s="71">
        <f t="shared" si="0"/>
        <v>0</v>
      </c>
      <c r="E16" s="72">
        <f t="shared" si="1"/>
        <v>1</v>
      </c>
      <c r="F16" s="60"/>
    </row>
    <row r="17" spans="1:6" ht="15">
      <c r="A17" s="84" t="s">
        <v>27</v>
      </c>
      <c r="B17" s="85">
        <f t="shared" si="2"/>
        <v>0</v>
      </c>
      <c r="C17" s="85">
        <f t="shared" si="2"/>
        <v>0</v>
      </c>
      <c r="D17" s="71" t="e">
        <f t="shared" si="0"/>
        <v>#DIV/0!</v>
      </c>
      <c r="E17" s="86" t="e">
        <f t="shared" si="1"/>
        <v>#DIV/0!</v>
      </c>
      <c r="F17" s="60"/>
    </row>
    <row r="18" spans="1:6" ht="15">
      <c r="A18" s="87" t="s">
        <v>9</v>
      </c>
      <c r="B18" s="88">
        <f>B12+B7</f>
        <v>193.16</v>
      </c>
      <c r="C18" s="89">
        <f>C12+C7</f>
        <v>229.7</v>
      </c>
      <c r="D18" s="90">
        <f t="shared" si="0"/>
        <v>1.1891696003313315</v>
      </c>
      <c r="E18" s="81">
        <f t="shared" si="1"/>
        <v>-0.18916960033133146</v>
      </c>
      <c r="F18" s="60"/>
    </row>
    <row r="19" spans="1:6" ht="15">
      <c r="A19" s="84"/>
      <c r="B19" s="76"/>
      <c r="C19" s="78"/>
      <c r="D19" s="76"/>
      <c r="E19" s="91"/>
      <c r="F19" s="60"/>
    </row>
    <row r="20" spans="1:6" ht="14.25">
      <c r="A20" s="92" t="s">
        <v>5</v>
      </c>
      <c r="B20" s="66"/>
      <c r="C20" s="67"/>
      <c r="D20" s="74"/>
      <c r="E20" s="93"/>
      <c r="F20" s="60"/>
    </row>
    <row r="21" spans="1:6" ht="14.25">
      <c r="A21" s="82" t="s">
        <v>6</v>
      </c>
      <c r="B21" s="94">
        <f>B7*100/B18</f>
        <v>36.7570925657486</v>
      </c>
      <c r="C21" s="95">
        <f>C7*100/C18</f>
        <v>58.81149325206792</v>
      </c>
      <c r="D21" s="74"/>
      <c r="E21" s="93"/>
      <c r="F21" s="60"/>
    </row>
    <row r="22" spans="1:6" ht="15">
      <c r="A22" s="84" t="s">
        <v>21</v>
      </c>
      <c r="B22" s="85"/>
      <c r="C22" s="91"/>
      <c r="D22" s="77"/>
      <c r="E22" s="96"/>
      <c r="F22" s="60"/>
    </row>
    <row r="23" spans="1:6" ht="14.25">
      <c r="A23" s="97"/>
      <c r="B23" s="97"/>
      <c r="C23" s="97"/>
      <c r="D23" s="97"/>
      <c r="E23" s="97"/>
      <c r="F23" s="60"/>
    </row>
    <row r="24" spans="1:6" ht="15">
      <c r="A24" s="61" t="s">
        <v>11</v>
      </c>
      <c r="B24" s="61"/>
      <c r="C24" s="61"/>
      <c r="D24" s="61"/>
      <c r="E24" s="97"/>
      <c r="F24" s="60"/>
    </row>
    <row r="25" spans="1:6" ht="15.75" thickBot="1">
      <c r="A25" s="97"/>
      <c r="B25" s="97"/>
      <c r="C25" s="97"/>
      <c r="D25" s="97"/>
      <c r="E25" s="98">
        <v>1</v>
      </c>
      <c r="F25" s="99" t="s">
        <v>20</v>
      </c>
    </row>
    <row r="26" spans="1:6" s="57" customFormat="1" ht="63.75" customHeight="1" thickBot="1">
      <c r="A26" s="100" t="s">
        <v>12</v>
      </c>
      <c r="B26" s="101" t="s">
        <v>2</v>
      </c>
      <c r="C26" s="102" t="s">
        <v>13</v>
      </c>
      <c r="D26" s="103" t="s">
        <v>0</v>
      </c>
      <c r="E26" s="104" t="s">
        <v>32</v>
      </c>
      <c r="F26" s="56" t="s">
        <v>19</v>
      </c>
    </row>
    <row r="27" spans="1:6" ht="14.25">
      <c r="A27" s="105"/>
      <c r="B27" s="67"/>
      <c r="C27" s="67"/>
      <c r="D27" s="67"/>
      <c r="E27" s="74"/>
      <c r="F27" s="106"/>
    </row>
    <row r="28" spans="1:6" ht="15.75" customHeight="1">
      <c r="A28" s="107" t="s">
        <v>14</v>
      </c>
      <c r="B28" s="108">
        <v>20</v>
      </c>
      <c r="C28" s="108">
        <v>12.94</v>
      </c>
      <c r="D28" s="109">
        <f aca="true" t="shared" si="3" ref="D28:D43">C28*100%/B28</f>
        <v>0.647</v>
      </c>
      <c r="E28" s="110">
        <f aca="true" t="shared" si="4" ref="E28:E43">$E$25-D28</f>
        <v>0.353</v>
      </c>
      <c r="F28" s="111">
        <f>C28*100%/C43</f>
        <v>0.05633434915106661</v>
      </c>
    </row>
    <row r="29" spans="1:6" ht="15.75" customHeight="1">
      <c r="A29" s="107" t="s">
        <v>36</v>
      </c>
      <c r="B29" s="108">
        <v>40</v>
      </c>
      <c r="C29" s="108">
        <v>74.03</v>
      </c>
      <c r="D29" s="109">
        <f t="shared" si="3"/>
        <v>1.8507500000000001</v>
      </c>
      <c r="E29" s="110">
        <f t="shared" si="4"/>
        <v>-0.8507500000000001</v>
      </c>
      <c r="F29" s="111" t="e">
        <f>C29*100%/C44</f>
        <v>#DIV/0!</v>
      </c>
    </row>
    <row r="30" spans="1:6" ht="15.75" customHeight="1">
      <c r="A30" s="107" t="s">
        <v>15</v>
      </c>
      <c r="B30" s="108">
        <v>1</v>
      </c>
      <c r="C30" s="108">
        <v>0.83</v>
      </c>
      <c r="D30" s="109">
        <f t="shared" si="3"/>
        <v>0.83</v>
      </c>
      <c r="E30" s="110">
        <f t="shared" si="4"/>
        <v>0.17000000000000004</v>
      </c>
      <c r="F30" s="111">
        <f>C30*100%/C43</f>
        <v>0.0036134087940792336</v>
      </c>
    </row>
    <row r="31" spans="1:6" ht="21" customHeight="1">
      <c r="A31" s="107" t="s">
        <v>16</v>
      </c>
      <c r="B31" s="108">
        <v>10</v>
      </c>
      <c r="C31" s="108">
        <v>15.3</v>
      </c>
      <c r="D31" s="109">
        <f t="shared" si="3"/>
        <v>1.53</v>
      </c>
      <c r="E31" s="110">
        <f t="shared" si="4"/>
        <v>-0.53</v>
      </c>
      <c r="F31" s="111">
        <f>C31*100%/C43</f>
        <v>0.06660861993905094</v>
      </c>
    </row>
    <row r="32" spans="1:6" ht="27.75" customHeight="1">
      <c r="A32" s="112" t="s">
        <v>40</v>
      </c>
      <c r="B32" s="108">
        <v>0</v>
      </c>
      <c r="C32" s="108">
        <v>0</v>
      </c>
      <c r="D32" s="109" t="e">
        <f t="shared" si="3"/>
        <v>#DIV/0!</v>
      </c>
      <c r="E32" s="110" t="e">
        <f t="shared" si="4"/>
        <v>#DIV/0!</v>
      </c>
      <c r="F32" s="111">
        <f>C32*100%/C43</f>
        <v>0</v>
      </c>
    </row>
    <row r="33" spans="1:6" ht="30" customHeight="1">
      <c r="A33" s="112" t="s">
        <v>26</v>
      </c>
      <c r="B33" s="108">
        <v>0</v>
      </c>
      <c r="C33" s="108">
        <v>0.2</v>
      </c>
      <c r="D33" s="109" t="e">
        <f t="shared" si="3"/>
        <v>#DIV/0!</v>
      </c>
      <c r="E33" s="110" t="e">
        <f t="shared" si="4"/>
        <v>#DIV/0!</v>
      </c>
      <c r="F33" s="111">
        <f>C33*100%/C43</f>
        <v>0.00087070091423596</v>
      </c>
    </row>
    <row r="34" spans="1:6" ht="16.5" customHeight="1">
      <c r="A34" s="107" t="s">
        <v>17</v>
      </c>
      <c r="B34" s="108">
        <v>0</v>
      </c>
      <c r="C34" s="108">
        <v>0</v>
      </c>
      <c r="D34" s="109" t="e">
        <f t="shared" si="3"/>
        <v>#DIV/0!</v>
      </c>
      <c r="E34" s="110" t="e">
        <f t="shared" si="4"/>
        <v>#DIV/0!</v>
      </c>
      <c r="F34" s="111">
        <f>C34*100%/C43</f>
        <v>0</v>
      </c>
    </row>
    <row r="35" spans="1:6" ht="16.5" customHeight="1">
      <c r="A35" s="107" t="s">
        <v>33</v>
      </c>
      <c r="B35" s="108"/>
      <c r="C35" s="108"/>
      <c r="D35" s="109" t="e">
        <f t="shared" si="3"/>
        <v>#DIV/0!</v>
      </c>
      <c r="E35" s="113" t="e">
        <f t="shared" si="4"/>
        <v>#DIV/0!</v>
      </c>
      <c r="F35" s="111">
        <f>C35*100%/C43</f>
        <v>0</v>
      </c>
    </row>
    <row r="36" spans="1:6" ht="16.5" customHeight="1">
      <c r="A36" s="107" t="s">
        <v>28</v>
      </c>
      <c r="B36" s="108">
        <v>0</v>
      </c>
      <c r="C36" s="108">
        <v>31.79</v>
      </c>
      <c r="D36" s="109" t="e">
        <f t="shared" si="3"/>
        <v>#DIV/0!</v>
      </c>
      <c r="E36" s="110" t="e">
        <f t="shared" si="4"/>
        <v>#DIV/0!</v>
      </c>
      <c r="F36" s="111">
        <f>C36*100%/C43</f>
        <v>0.13839791031780585</v>
      </c>
    </row>
    <row r="37" spans="1:6" ht="19.5" customHeight="1">
      <c r="A37" s="107" t="s">
        <v>39</v>
      </c>
      <c r="B37" s="108"/>
      <c r="C37" s="108"/>
      <c r="D37" s="109" t="e">
        <f t="shared" si="3"/>
        <v>#DIV/0!</v>
      </c>
      <c r="E37" s="110" t="e">
        <f t="shared" si="4"/>
        <v>#DIV/0!</v>
      </c>
      <c r="F37" s="111">
        <f>C37*100%/C43</f>
        <v>0</v>
      </c>
    </row>
    <row r="38" spans="1:6" ht="24.75" customHeight="1">
      <c r="A38" s="107" t="s">
        <v>31</v>
      </c>
      <c r="B38" s="108">
        <v>40.47</v>
      </c>
      <c r="C38" s="108">
        <v>40.47</v>
      </c>
      <c r="D38" s="109">
        <f t="shared" si="3"/>
        <v>1</v>
      </c>
      <c r="E38" s="110">
        <f t="shared" si="4"/>
        <v>0</v>
      </c>
      <c r="F38" s="111">
        <f>C38*100%/C43</f>
        <v>0.1761863299956465</v>
      </c>
    </row>
    <row r="39" spans="1:6" ht="24.75" customHeight="1">
      <c r="A39" s="107" t="s">
        <v>34</v>
      </c>
      <c r="B39" s="108">
        <v>54.14</v>
      </c>
      <c r="C39" s="108">
        <v>54.14</v>
      </c>
      <c r="D39" s="109">
        <f t="shared" si="3"/>
        <v>1</v>
      </c>
      <c r="E39" s="110">
        <f t="shared" si="4"/>
        <v>0</v>
      </c>
      <c r="F39" s="111">
        <f>C39*100%/C43</f>
        <v>0.23569873748367437</v>
      </c>
    </row>
    <row r="40" spans="1:6" ht="22.5" customHeight="1">
      <c r="A40" s="107" t="s">
        <v>23</v>
      </c>
      <c r="B40" s="108">
        <v>7.55</v>
      </c>
      <c r="C40" s="108"/>
      <c r="D40" s="109">
        <f t="shared" si="3"/>
        <v>0</v>
      </c>
      <c r="E40" s="110">
        <f t="shared" si="4"/>
        <v>1</v>
      </c>
      <c r="F40" s="111">
        <f>C40*100%/C43</f>
        <v>0</v>
      </c>
    </row>
    <row r="41" spans="1:6" ht="20.25" customHeight="1">
      <c r="A41" s="112" t="s">
        <v>29</v>
      </c>
      <c r="B41" s="108">
        <v>20</v>
      </c>
      <c r="C41" s="108"/>
      <c r="D41" s="109">
        <f t="shared" si="3"/>
        <v>0</v>
      </c>
      <c r="E41" s="110">
        <f t="shared" si="4"/>
        <v>1</v>
      </c>
      <c r="F41" s="111">
        <f>C41*100%/C43</f>
        <v>0</v>
      </c>
    </row>
    <row r="42" spans="1:6" ht="17.25" customHeight="1">
      <c r="A42" s="112" t="s">
        <v>27</v>
      </c>
      <c r="B42" s="108"/>
      <c r="C42" s="108"/>
      <c r="D42" s="109" t="e">
        <f t="shared" si="3"/>
        <v>#DIV/0!</v>
      </c>
      <c r="E42" s="110" t="e">
        <f t="shared" si="4"/>
        <v>#DIV/0!</v>
      </c>
      <c r="F42" s="111">
        <f>C42*100%/C43</f>
        <v>0</v>
      </c>
    </row>
    <row r="43" spans="1:6" ht="15">
      <c r="A43" s="107" t="s">
        <v>18</v>
      </c>
      <c r="B43" s="114">
        <f>SUM(B28:B42)</f>
        <v>193.16000000000003</v>
      </c>
      <c r="C43" s="114">
        <f>SUM(C28:C42)</f>
        <v>229.7</v>
      </c>
      <c r="D43" s="109">
        <f t="shared" si="3"/>
        <v>1.1891696003313312</v>
      </c>
      <c r="E43" s="110">
        <f t="shared" si="4"/>
        <v>-0.18916960033133123</v>
      </c>
      <c r="F43" s="111">
        <f>C43*100%/C43</f>
        <v>1</v>
      </c>
    </row>
    <row r="44" ht="12.75">
      <c r="D44" s="4"/>
    </row>
  </sheetData>
  <sheetProtection/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9"/>
  <sheetViews>
    <sheetView zoomScalePageLayoutView="0" workbookViewId="0" topLeftCell="A97">
      <selection activeCell="A96" sqref="A96:F139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2" spans="1:5" ht="12.75">
      <c r="A2" s="117" t="s">
        <v>47</v>
      </c>
      <c r="B2" s="118"/>
      <c r="C2" s="118"/>
      <c r="D2" s="118"/>
      <c r="E2" s="118"/>
    </row>
    <row r="3" spans="1:5" ht="15">
      <c r="A3" s="119"/>
      <c r="B3" s="118"/>
      <c r="C3" s="118"/>
      <c r="D3" s="118"/>
      <c r="E3" s="118"/>
    </row>
    <row r="4" spans="4:5" ht="13.5" thickBot="1">
      <c r="D4" t="s">
        <v>25</v>
      </c>
      <c r="E4" s="41">
        <v>1</v>
      </c>
    </row>
    <row r="5" spans="1:5" ht="21" customHeight="1">
      <c r="A5" s="32" t="s">
        <v>1</v>
      </c>
      <c r="B5" s="28" t="s">
        <v>2</v>
      </c>
      <c r="C5" s="28" t="s">
        <v>22</v>
      </c>
      <c r="D5" s="33" t="s">
        <v>0</v>
      </c>
      <c r="E5" s="5" t="s">
        <v>10</v>
      </c>
    </row>
    <row r="6" spans="1:5" ht="14.25">
      <c r="A6" s="7"/>
      <c r="B6" s="7"/>
      <c r="C6" s="8"/>
      <c r="D6" s="9"/>
      <c r="E6" s="8"/>
    </row>
    <row r="7" spans="1:5" ht="15">
      <c r="A7" s="12" t="s">
        <v>3</v>
      </c>
      <c r="B7" s="12">
        <f>B8+B9+B10</f>
        <v>1114</v>
      </c>
      <c r="C7" s="13">
        <f>SUM(C8:C10)</f>
        <v>1467</v>
      </c>
      <c r="D7" s="14">
        <f>C7*100%/B7</f>
        <v>1.3168761220825853</v>
      </c>
      <c r="E7" s="30">
        <f>$E$4-D7</f>
        <v>-0.3168761220825853</v>
      </c>
    </row>
    <row r="8" spans="1:5" ht="15">
      <c r="A8" s="18" t="s">
        <v>7</v>
      </c>
      <c r="B8" s="16">
        <f>B28+B30+B31+B32+B33+B29</f>
        <v>1022.3</v>
      </c>
      <c r="C8" s="16">
        <f>C28+C30+C31+C32+C33+C29</f>
        <v>1363.7</v>
      </c>
      <c r="D8" s="14">
        <f>C8*100%/B8</f>
        <v>1.3339528514134795</v>
      </c>
      <c r="E8" s="30">
        <f>$E$4-D8</f>
        <v>-0.3339528514134795</v>
      </c>
    </row>
    <row r="9" spans="1:5" ht="15">
      <c r="A9" s="18" t="s">
        <v>8</v>
      </c>
      <c r="B9" s="16">
        <f>B34+B36+B38+B35+B37</f>
        <v>91.7</v>
      </c>
      <c r="C9" s="17">
        <f>C34+C36+C38+C35+C37</f>
        <v>103.3</v>
      </c>
      <c r="D9" s="14">
        <f>C9*100%/B9</f>
        <v>1.1264994547437295</v>
      </c>
      <c r="E9" s="30">
        <f>$E$4-D9</f>
        <v>-0.12649945474372948</v>
      </c>
    </row>
    <row r="10" spans="1:5" ht="15">
      <c r="A10" s="25"/>
      <c r="B10" s="16"/>
      <c r="C10" s="17"/>
      <c r="D10" s="14"/>
      <c r="E10" s="30"/>
    </row>
    <row r="11" spans="1:5" ht="15">
      <c r="A11" s="25"/>
      <c r="B11" s="27"/>
      <c r="C11" s="26"/>
      <c r="D11" s="34"/>
      <c r="E11" s="30"/>
    </row>
    <row r="12" spans="1:5" ht="15">
      <c r="A12" s="11" t="s">
        <v>24</v>
      </c>
      <c r="B12" s="12">
        <f>SUM(B13:B17)</f>
        <v>1881.3</v>
      </c>
      <c r="C12" s="13">
        <f>SUM(C13:C17)</f>
        <v>1901.8</v>
      </c>
      <c r="D12" s="14">
        <f aca="true" t="shared" si="0" ref="D12:D18">C12*100%/B12</f>
        <v>1.0108967203529475</v>
      </c>
      <c r="E12" s="42">
        <f aca="true" t="shared" si="1" ref="E12:E18">$E$4-D12</f>
        <v>-0.010896720352947531</v>
      </c>
    </row>
    <row r="13" spans="1:5" ht="15">
      <c r="A13" s="15" t="s">
        <v>35</v>
      </c>
      <c r="B13" s="18">
        <f>B40</f>
        <v>94.7</v>
      </c>
      <c r="C13" s="18">
        <f>C40</f>
        <v>94.7</v>
      </c>
      <c r="D13" s="14">
        <f t="shared" si="0"/>
        <v>1</v>
      </c>
      <c r="E13" s="30">
        <f t="shared" si="1"/>
        <v>0</v>
      </c>
    </row>
    <row r="14" spans="1:5" ht="15">
      <c r="A14" s="15" t="s">
        <v>4</v>
      </c>
      <c r="B14" s="18">
        <f>B39</f>
        <v>796</v>
      </c>
      <c r="C14" s="18">
        <f>C39</f>
        <v>795</v>
      </c>
      <c r="D14" s="14">
        <f t="shared" si="0"/>
        <v>0.9987437185929648</v>
      </c>
      <c r="E14" s="30">
        <f t="shared" si="1"/>
        <v>0.0012562814070351536</v>
      </c>
    </row>
    <row r="15" spans="1:5" ht="15">
      <c r="A15" s="15" t="s">
        <v>23</v>
      </c>
      <c r="B15" s="18">
        <f aca="true" t="shared" si="2" ref="B15:C17">B41</f>
        <v>58.4</v>
      </c>
      <c r="C15" s="18">
        <f t="shared" si="2"/>
        <v>58.4</v>
      </c>
      <c r="D15" s="14">
        <f t="shared" si="0"/>
        <v>1</v>
      </c>
      <c r="E15" s="30">
        <f t="shared" si="1"/>
        <v>0</v>
      </c>
    </row>
    <row r="16" spans="1:5" ht="15">
      <c r="A16" s="47" t="s">
        <v>30</v>
      </c>
      <c r="B16" s="18">
        <f t="shared" si="2"/>
        <v>427</v>
      </c>
      <c r="C16" s="18">
        <f t="shared" si="2"/>
        <v>448.5</v>
      </c>
      <c r="D16" s="14">
        <f t="shared" si="0"/>
        <v>1.050351288056206</v>
      </c>
      <c r="E16" s="30">
        <f t="shared" si="1"/>
        <v>-0.050351288056206034</v>
      </c>
    </row>
    <row r="17" spans="1:5" ht="15">
      <c r="A17" s="24" t="s">
        <v>27</v>
      </c>
      <c r="B17" s="19">
        <f t="shared" si="2"/>
        <v>505.2</v>
      </c>
      <c r="C17" s="19">
        <f t="shared" si="2"/>
        <v>505.2</v>
      </c>
      <c r="D17" s="14">
        <f t="shared" si="0"/>
        <v>1</v>
      </c>
      <c r="E17" s="45">
        <f t="shared" si="1"/>
        <v>0</v>
      </c>
    </row>
    <row r="18" spans="1:5" ht="15">
      <c r="A18" s="21" t="s">
        <v>9</v>
      </c>
      <c r="B18" s="22">
        <f>B12+B7</f>
        <v>2995.3</v>
      </c>
      <c r="C18" s="23">
        <f>C12+C7</f>
        <v>3368.8</v>
      </c>
      <c r="D18" s="39">
        <f t="shared" si="0"/>
        <v>1.124695356057824</v>
      </c>
      <c r="E18" s="42">
        <f t="shared" si="1"/>
        <v>-0.12469535605782389</v>
      </c>
    </row>
    <row r="19" spans="1:5" ht="15">
      <c r="A19" s="24"/>
      <c r="B19" s="25"/>
      <c r="C19" s="26"/>
      <c r="D19" s="25"/>
      <c r="E19" s="20"/>
    </row>
    <row r="20" spans="1:5" ht="14.25">
      <c r="A20" s="6" t="s">
        <v>5</v>
      </c>
      <c r="B20" s="7"/>
      <c r="C20" s="8"/>
      <c r="D20" s="16"/>
      <c r="E20" s="10"/>
    </row>
    <row r="21" spans="1:5" ht="14.25">
      <c r="A21" s="15" t="s">
        <v>6</v>
      </c>
      <c r="B21" s="40">
        <f>B7*100/B18</f>
        <v>37.191600173605316</v>
      </c>
      <c r="C21" s="46">
        <f>C7*100/C18</f>
        <v>43.54666350035621</v>
      </c>
      <c r="D21" s="16"/>
      <c r="E21" s="10"/>
    </row>
    <row r="22" spans="1:5" ht="15">
      <c r="A22" s="24" t="s">
        <v>21</v>
      </c>
      <c r="B22" s="19"/>
      <c r="C22" s="20"/>
      <c r="D22" s="27"/>
      <c r="E22" s="49"/>
    </row>
    <row r="23" spans="1:5" ht="14.25">
      <c r="A23" s="2"/>
      <c r="B23" s="2"/>
      <c r="C23" s="2"/>
      <c r="D23" s="2"/>
      <c r="E23" s="2"/>
    </row>
    <row r="24" spans="1:5" ht="15">
      <c r="A24" s="3" t="s">
        <v>11</v>
      </c>
      <c r="B24" s="3"/>
      <c r="C24" s="3"/>
      <c r="D24" s="3"/>
      <c r="E24" s="2"/>
    </row>
    <row r="25" spans="1:6" ht="15.75" thickBot="1">
      <c r="A25" s="2"/>
      <c r="B25" s="2"/>
      <c r="C25" s="2"/>
      <c r="D25" s="2"/>
      <c r="E25" s="44">
        <v>1</v>
      </c>
      <c r="F25" s="31" t="s">
        <v>20</v>
      </c>
    </row>
    <row r="26" spans="1:6" s="57" customFormat="1" ht="63.75" customHeight="1" thickBot="1">
      <c r="A26" s="51" t="s">
        <v>12</v>
      </c>
      <c r="B26" s="52" t="s">
        <v>2</v>
      </c>
      <c r="C26" s="53" t="s">
        <v>13</v>
      </c>
      <c r="D26" s="54" t="s">
        <v>0</v>
      </c>
      <c r="E26" s="55" t="s">
        <v>32</v>
      </c>
      <c r="F26" s="56" t="s">
        <v>19</v>
      </c>
    </row>
    <row r="27" spans="1:6" ht="14.25">
      <c r="A27" s="29"/>
      <c r="B27" s="8"/>
      <c r="C27" s="8"/>
      <c r="D27" s="8"/>
      <c r="E27" s="16"/>
      <c r="F27" s="1"/>
    </row>
    <row r="28" spans="1:6" ht="15.75" customHeight="1">
      <c r="A28" s="37" t="s">
        <v>14</v>
      </c>
      <c r="B28" s="35">
        <v>228.3</v>
      </c>
      <c r="C28" s="35">
        <v>232.8</v>
      </c>
      <c r="D28" s="36">
        <f aca="true" t="shared" si="3" ref="D28:D44">C28*100%/B28</f>
        <v>1.0197109067017083</v>
      </c>
      <c r="E28" s="43">
        <f>$E$25-D28</f>
        <v>-0.019710906701708275</v>
      </c>
      <c r="F28" s="38">
        <f>C28*100%/C44</f>
        <v>0.0691047257183567</v>
      </c>
    </row>
    <row r="29" spans="1:6" ht="15.75" customHeight="1">
      <c r="A29" s="37" t="s">
        <v>36</v>
      </c>
      <c r="B29" s="35">
        <v>450</v>
      </c>
      <c r="C29" s="35">
        <v>588.6</v>
      </c>
      <c r="D29" s="36">
        <f t="shared" si="3"/>
        <v>1.308</v>
      </c>
      <c r="E29" s="43">
        <f aca="true" t="shared" si="4" ref="E29:E44">$E$25-D29</f>
        <v>-0.30800000000000005</v>
      </c>
      <c r="F29" s="38">
        <f>C29*100%/C44</f>
        <v>0.17472096889099978</v>
      </c>
    </row>
    <row r="30" spans="1:6" ht="21" customHeight="1">
      <c r="A30" s="37" t="s">
        <v>15</v>
      </c>
      <c r="B30" s="35">
        <v>48.6</v>
      </c>
      <c r="C30" s="35">
        <v>37.2</v>
      </c>
      <c r="D30" s="36">
        <f t="shared" si="3"/>
        <v>0.7654320987654322</v>
      </c>
      <c r="E30" s="43">
        <f t="shared" si="4"/>
        <v>0.23456790123456783</v>
      </c>
      <c r="F30" s="38">
        <f>C30*100%/C44</f>
        <v>0.01104250771788174</v>
      </c>
    </row>
    <row r="31" spans="1:6" ht="27.75" customHeight="1">
      <c r="A31" s="37" t="s">
        <v>16</v>
      </c>
      <c r="B31" s="35">
        <v>289.1</v>
      </c>
      <c r="C31" s="35">
        <v>497.6</v>
      </c>
      <c r="D31" s="36">
        <f t="shared" si="3"/>
        <v>1.7212037357315808</v>
      </c>
      <c r="E31" s="43">
        <f t="shared" si="4"/>
        <v>-0.7212037357315808</v>
      </c>
      <c r="F31" s="38">
        <f>C31*100%/C44</f>
        <v>0.14770838280693424</v>
      </c>
    </row>
    <row r="32" spans="1:6" ht="30" customHeight="1">
      <c r="A32" s="48" t="s">
        <v>40</v>
      </c>
      <c r="B32" s="35">
        <v>4.8</v>
      </c>
      <c r="C32" s="35">
        <v>4.8</v>
      </c>
      <c r="D32" s="36">
        <f t="shared" si="3"/>
        <v>1</v>
      </c>
      <c r="E32" s="43">
        <f t="shared" si="4"/>
        <v>0</v>
      </c>
      <c r="F32" s="38">
        <f>C32*100%/C44</f>
        <v>0.0014248397055331276</v>
      </c>
    </row>
    <row r="33" spans="1:6" ht="31.5" customHeight="1">
      <c r="A33" s="48" t="s">
        <v>26</v>
      </c>
      <c r="B33" s="35">
        <v>1.5</v>
      </c>
      <c r="C33" s="35">
        <v>2.7</v>
      </c>
      <c r="D33" s="36">
        <f t="shared" si="3"/>
        <v>1.8</v>
      </c>
      <c r="E33" s="43">
        <f t="shared" si="4"/>
        <v>-0.8</v>
      </c>
      <c r="F33" s="38">
        <f>C33*100%/C44</f>
        <v>0.0008014723343623844</v>
      </c>
    </row>
    <row r="34" spans="1:6" ht="16.5" customHeight="1">
      <c r="A34" s="37" t="s">
        <v>17</v>
      </c>
      <c r="B34" s="35">
        <v>1</v>
      </c>
      <c r="C34" s="35">
        <v>6</v>
      </c>
      <c r="D34" s="36">
        <f t="shared" si="3"/>
        <v>6</v>
      </c>
      <c r="E34" s="43">
        <f t="shared" si="4"/>
        <v>-5</v>
      </c>
      <c r="F34" s="38">
        <f>C34*100%/C44</f>
        <v>0.0017810496319164097</v>
      </c>
    </row>
    <row r="35" spans="1:6" ht="16.5" customHeight="1">
      <c r="A35" s="37" t="s">
        <v>33</v>
      </c>
      <c r="B35" s="35">
        <v>0</v>
      </c>
      <c r="C35" s="35">
        <v>0</v>
      </c>
      <c r="D35" s="36" t="e">
        <f t="shared" si="3"/>
        <v>#DIV/0!</v>
      </c>
      <c r="E35" s="58" t="e">
        <f t="shared" si="4"/>
        <v>#DIV/0!</v>
      </c>
      <c r="F35" s="38">
        <f>C35*100%/C44</f>
        <v>0</v>
      </c>
    </row>
    <row r="36" spans="1:6" ht="19.5" customHeight="1">
      <c r="A36" s="37" t="s">
        <v>28</v>
      </c>
      <c r="B36" s="35">
        <v>50</v>
      </c>
      <c r="C36" s="35">
        <v>50</v>
      </c>
      <c r="D36" s="36">
        <f t="shared" si="3"/>
        <v>1</v>
      </c>
      <c r="E36" s="43">
        <f t="shared" si="4"/>
        <v>0</v>
      </c>
      <c r="F36" s="38">
        <f>C36*100%/C44</f>
        <v>0.01484208026597008</v>
      </c>
    </row>
    <row r="37" spans="1:6" ht="30.75" customHeight="1">
      <c r="A37" s="48" t="s">
        <v>37</v>
      </c>
      <c r="B37" s="35">
        <v>27.2</v>
      </c>
      <c r="C37" s="35">
        <v>27.2</v>
      </c>
      <c r="D37" s="36">
        <f t="shared" si="3"/>
        <v>1</v>
      </c>
      <c r="E37" s="43">
        <f t="shared" si="4"/>
        <v>0</v>
      </c>
      <c r="F37" s="38"/>
    </row>
    <row r="38" spans="1:6" ht="29.25" customHeight="1">
      <c r="A38" s="112" t="s">
        <v>41</v>
      </c>
      <c r="B38" s="35">
        <v>13.5</v>
      </c>
      <c r="C38" s="35">
        <v>20.1</v>
      </c>
      <c r="D38" s="36">
        <f t="shared" si="3"/>
        <v>1.488888888888889</v>
      </c>
      <c r="E38" s="43">
        <f t="shared" si="4"/>
        <v>-0.48888888888888893</v>
      </c>
      <c r="F38" s="38">
        <f>C38*100%/C44</f>
        <v>0.005966516266919972</v>
      </c>
    </row>
    <row r="39" spans="1:6" ht="22.5" customHeight="1">
      <c r="A39" s="37" t="s">
        <v>31</v>
      </c>
      <c r="B39" s="35">
        <v>796</v>
      </c>
      <c r="C39" s="35">
        <v>795</v>
      </c>
      <c r="D39" s="36">
        <f t="shared" si="3"/>
        <v>0.9987437185929648</v>
      </c>
      <c r="E39" s="43">
        <f t="shared" si="4"/>
        <v>0.0012562814070351536</v>
      </c>
      <c r="F39" s="38">
        <f>C39*100%/C44</f>
        <v>0.23598907622892426</v>
      </c>
    </row>
    <row r="40" spans="1:6" ht="20.25" customHeight="1">
      <c r="A40" s="37" t="s">
        <v>34</v>
      </c>
      <c r="B40" s="35">
        <v>94.7</v>
      </c>
      <c r="C40" s="35">
        <v>94.7</v>
      </c>
      <c r="D40" s="36">
        <f t="shared" si="3"/>
        <v>1</v>
      </c>
      <c r="E40" s="43">
        <f t="shared" si="4"/>
        <v>0</v>
      </c>
      <c r="F40" s="38">
        <f>C40*100%/C44</f>
        <v>0.02811090002374733</v>
      </c>
    </row>
    <row r="41" spans="1:6" ht="17.25" customHeight="1">
      <c r="A41" s="37" t="s">
        <v>23</v>
      </c>
      <c r="B41" s="35">
        <v>58.4</v>
      </c>
      <c r="C41" s="35">
        <v>58.4</v>
      </c>
      <c r="D41" s="36">
        <f t="shared" si="3"/>
        <v>1</v>
      </c>
      <c r="E41" s="43">
        <f t="shared" si="4"/>
        <v>0</v>
      </c>
      <c r="F41" s="38">
        <f>C41*100%/C44</f>
        <v>0.017335549750653052</v>
      </c>
    </row>
    <row r="42" spans="1:6" ht="15">
      <c r="A42" s="48" t="s">
        <v>29</v>
      </c>
      <c r="B42" s="35">
        <v>427</v>
      </c>
      <c r="C42" s="35">
        <v>448.5</v>
      </c>
      <c r="D42" s="36">
        <f t="shared" si="3"/>
        <v>1.050351288056206</v>
      </c>
      <c r="E42" s="43">
        <f t="shared" si="4"/>
        <v>-0.050351288056206034</v>
      </c>
      <c r="F42" s="38">
        <f>C42*100%/C44</f>
        <v>0.1331334599857516</v>
      </c>
    </row>
    <row r="43" spans="1:6" ht="15">
      <c r="A43" s="48" t="s">
        <v>27</v>
      </c>
      <c r="B43" s="35">
        <v>505.2</v>
      </c>
      <c r="C43" s="35">
        <v>505.2</v>
      </c>
      <c r="D43" s="36">
        <f t="shared" si="3"/>
        <v>1</v>
      </c>
      <c r="E43" s="43">
        <f t="shared" si="4"/>
        <v>0</v>
      </c>
      <c r="F43" s="38">
        <f>C43*100%/C44</f>
        <v>0.14996437900736168</v>
      </c>
    </row>
    <row r="44" spans="1:6" ht="15">
      <c r="A44" s="37" t="s">
        <v>18</v>
      </c>
      <c r="B44" s="50">
        <f>SUM(B28:B43)</f>
        <v>2995.2999999999997</v>
      </c>
      <c r="C44" s="50">
        <f>SUM(C28:C43)</f>
        <v>3368.7999999999997</v>
      </c>
      <c r="D44" s="36">
        <f t="shared" si="3"/>
        <v>1.124695356057824</v>
      </c>
      <c r="E44" s="43">
        <f t="shared" si="4"/>
        <v>-0.12469535605782389</v>
      </c>
      <c r="F44" s="38">
        <f>C44*100%/C44</f>
        <v>1</v>
      </c>
    </row>
    <row r="49" spans="1:5" ht="12.75">
      <c r="A49" s="59" t="s">
        <v>59</v>
      </c>
      <c r="B49" s="60"/>
      <c r="C49" s="60"/>
      <c r="D49" s="60"/>
      <c r="E49" s="60"/>
    </row>
    <row r="50" spans="1:5" ht="15">
      <c r="A50" s="61"/>
      <c r="B50" s="60"/>
      <c r="C50" s="60"/>
      <c r="D50" s="60"/>
      <c r="E50" s="60"/>
    </row>
    <row r="51" spans="4:5" ht="13.5" thickBot="1">
      <c r="D51" t="s">
        <v>25</v>
      </c>
      <c r="E51" s="41">
        <v>1</v>
      </c>
    </row>
    <row r="52" spans="1:5" ht="15">
      <c r="A52" s="32" t="s">
        <v>1</v>
      </c>
      <c r="B52" s="28" t="s">
        <v>2</v>
      </c>
      <c r="C52" s="28" t="s">
        <v>22</v>
      </c>
      <c r="D52" s="33" t="s">
        <v>0</v>
      </c>
      <c r="E52" s="5" t="s">
        <v>10</v>
      </c>
    </row>
    <row r="53" spans="1:5" ht="14.25">
      <c r="A53" s="7"/>
      <c r="B53" s="7"/>
      <c r="C53" s="8"/>
      <c r="D53" s="9"/>
      <c r="E53" s="8"/>
    </row>
    <row r="54" spans="1:5" ht="15">
      <c r="A54" s="12" t="s">
        <v>3</v>
      </c>
      <c r="B54" s="12">
        <f>B55+B56+B57</f>
        <v>1930.8000000000002</v>
      </c>
      <c r="C54" s="13">
        <f>SUM(C55:C57)</f>
        <v>2045.4999999999998</v>
      </c>
      <c r="D54" s="14">
        <f>C54*100%/B54</f>
        <v>1.0594054278019471</v>
      </c>
      <c r="E54" s="30">
        <f>$E$4-D54</f>
        <v>-0.05940542780194713</v>
      </c>
    </row>
    <row r="55" spans="1:5" ht="15">
      <c r="A55" s="18" t="s">
        <v>7</v>
      </c>
      <c r="B55" s="16">
        <f>B75+B77+B78+B79+B80+B76</f>
        <v>1861.9</v>
      </c>
      <c r="C55" s="16">
        <f>C75+C77+C78+C79+C80+C76</f>
        <v>1929.1999999999998</v>
      </c>
      <c r="D55" s="14">
        <f>C55*100%/B55</f>
        <v>1.0361458724958374</v>
      </c>
      <c r="E55" s="30">
        <f>$E$4-D55</f>
        <v>-0.03614587249583745</v>
      </c>
    </row>
    <row r="56" spans="1:5" ht="15">
      <c r="A56" s="18" t="s">
        <v>8</v>
      </c>
      <c r="B56" s="16">
        <f>B81+B83+B85+B82+B84</f>
        <v>68.9</v>
      </c>
      <c r="C56" s="17">
        <f>C81+C83+C85+C82+C84</f>
        <v>116.3</v>
      </c>
      <c r="D56" s="14">
        <f>C56*100%/B56</f>
        <v>1.687953555878084</v>
      </c>
      <c r="E56" s="30">
        <f>$E$4-D56</f>
        <v>-0.687953555878084</v>
      </c>
    </row>
    <row r="57" spans="1:5" ht="15">
      <c r="A57" s="25"/>
      <c r="B57" s="16"/>
      <c r="C57" s="17"/>
      <c r="D57" s="14"/>
      <c r="E57" s="30"/>
    </row>
    <row r="58" spans="1:5" ht="15">
      <c r="A58" s="25"/>
      <c r="B58" s="27"/>
      <c r="C58" s="26"/>
      <c r="D58" s="34"/>
      <c r="E58" s="30"/>
    </row>
    <row r="59" spans="1:5" ht="15">
      <c r="A59" s="11" t="s">
        <v>24</v>
      </c>
      <c r="B59" s="12">
        <f>SUM(B60:B64)</f>
        <v>1495.9</v>
      </c>
      <c r="C59" s="13">
        <f>SUM(C60:C64)</f>
        <v>1812</v>
      </c>
      <c r="D59" s="14">
        <f aca="true" t="shared" si="5" ref="D59:D65">C59*100%/B59</f>
        <v>1.211310916505114</v>
      </c>
      <c r="E59" s="42">
        <f aca="true" t="shared" si="6" ref="E59:E65">$E$4-D59</f>
        <v>-0.2113109165051139</v>
      </c>
    </row>
    <row r="60" spans="1:5" ht="15">
      <c r="A60" s="15" t="s">
        <v>35</v>
      </c>
      <c r="B60" s="18">
        <f>B87</f>
        <v>37.5</v>
      </c>
      <c r="C60" s="18">
        <f>C87</f>
        <v>37.5</v>
      </c>
      <c r="D60" s="14">
        <f t="shared" si="5"/>
        <v>1</v>
      </c>
      <c r="E60" s="30">
        <f t="shared" si="6"/>
        <v>0</v>
      </c>
    </row>
    <row r="61" spans="1:5" ht="15">
      <c r="A61" s="15" t="s">
        <v>4</v>
      </c>
      <c r="B61" s="18">
        <f>B86</f>
        <v>576.6</v>
      </c>
      <c r="C61" s="18">
        <f>C86</f>
        <v>576.6</v>
      </c>
      <c r="D61" s="14">
        <f t="shared" si="5"/>
        <v>1</v>
      </c>
      <c r="E61" s="30">
        <f t="shared" si="6"/>
        <v>0</v>
      </c>
    </row>
    <row r="62" spans="1:5" ht="15">
      <c r="A62" s="15" t="s">
        <v>23</v>
      </c>
      <c r="B62" s="18">
        <f aca="true" t="shared" si="7" ref="B62:C64">B88</f>
        <v>71.8</v>
      </c>
      <c r="C62" s="18">
        <f t="shared" si="7"/>
        <v>71.5</v>
      </c>
      <c r="D62" s="14">
        <f t="shared" si="5"/>
        <v>0.9958217270194987</v>
      </c>
      <c r="E62" s="30">
        <f t="shared" si="6"/>
        <v>0.00417827298050133</v>
      </c>
    </row>
    <row r="63" spans="1:5" ht="15">
      <c r="A63" s="47" t="s">
        <v>30</v>
      </c>
      <c r="B63" s="18">
        <f t="shared" si="7"/>
        <v>675</v>
      </c>
      <c r="C63" s="18">
        <f t="shared" si="7"/>
        <v>961.4</v>
      </c>
      <c r="D63" s="14">
        <f t="shared" si="5"/>
        <v>1.4242962962962962</v>
      </c>
      <c r="E63" s="30">
        <f t="shared" si="6"/>
        <v>-0.42429629629629617</v>
      </c>
    </row>
    <row r="64" spans="1:5" ht="15">
      <c r="A64" s="24" t="s">
        <v>27</v>
      </c>
      <c r="B64" s="19">
        <f t="shared" si="7"/>
        <v>135</v>
      </c>
      <c r="C64" s="19">
        <f t="shared" si="7"/>
        <v>165</v>
      </c>
      <c r="D64" s="14">
        <f t="shared" si="5"/>
        <v>1.2222222222222223</v>
      </c>
      <c r="E64" s="45">
        <f t="shared" si="6"/>
        <v>-0.22222222222222232</v>
      </c>
    </row>
    <row r="65" spans="1:5" ht="15">
      <c r="A65" s="21" t="s">
        <v>9</v>
      </c>
      <c r="B65" s="22">
        <f>B59+B54</f>
        <v>3426.7000000000003</v>
      </c>
      <c r="C65" s="23">
        <f>C59+C54</f>
        <v>3857.5</v>
      </c>
      <c r="D65" s="39">
        <f t="shared" si="5"/>
        <v>1.1257186214141885</v>
      </c>
      <c r="E65" s="42">
        <f t="shared" si="6"/>
        <v>-0.12571862141418855</v>
      </c>
    </row>
    <row r="66" spans="1:5" ht="15">
      <c r="A66" s="24"/>
      <c r="B66" s="25"/>
      <c r="C66" s="26"/>
      <c r="D66" s="25"/>
      <c r="E66" s="20"/>
    </row>
    <row r="67" spans="1:5" ht="14.25">
      <c r="A67" s="6" t="s">
        <v>5</v>
      </c>
      <c r="B67" s="7"/>
      <c r="C67" s="8"/>
      <c r="D67" s="16"/>
      <c r="E67" s="10"/>
    </row>
    <row r="68" spans="1:5" ht="14.25">
      <c r="A68" s="15" t="s">
        <v>6</v>
      </c>
      <c r="B68" s="40">
        <f>B54*100/B65</f>
        <v>56.34575539148452</v>
      </c>
      <c r="C68" s="46">
        <f>C54*100/C65</f>
        <v>53.02657161373946</v>
      </c>
      <c r="D68" s="16"/>
      <c r="E68" s="10"/>
    </row>
    <row r="69" spans="1:5" ht="15">
      <c r="A69" s="24" t="s">
        <v>21</v>
      </c>
      <c r="B69" s="19"/>
      <c r="C69" s="20"/>
      <c r="D69" s="27"/>
      <c r="E69" s="49"/>
    </row>
    <row r="70" spans="1:5" ht="14.25">
      <c r="A70" s="2"/>
      <c r="B70" s="2"/>
      <c r="C70" s="2"/>
      <c r="D70" s="2"/>
      <c r="E70" s="2"/>
    </row>
    <row r="71" spans="1:5" ht="15">
      <c r="A71" s="3" t="s">
        <v>11</v>
      </c>
      <c r="B71" s="3"/>
      <c r="C71" s="3"/>
      <c r="D71" s="3"/>
      <c r="E71" s="2"/>
    </row>
    <row r="72" spans="1:6" ht="15.75" thickBot="1">
      <c r="A72" s="2"/>
      <c r="B72" s="2"/>
      <c r="C72" s="2"/>
      <c r="D72" s="2"/>
      <c r="E72" s="44">
        <v>1</v>
      </c>
      <c r="F72" s="31" t="s">
        <v>20</v>
      </c>
    </row>
    <row r="73" spans="1:6" ht="45.75" thickBot="1">
      <c r="A73" s="51" t="s">
        <v>12</v>
      </c>
      <c r="B73" s="52" t="s">
        <v>2</v>
      </c>
      <c r="C73" s="53" t="s">
        <v>13</v>
      </c>
      <c r="D73" s="54" t="s">
        <v>0</v>
      </c>
      <c r="E73" s="55" t="s">
        <v>32</v>
      </c>
      <c r="F73" s="56" t="s">
        <v>19</v>
      </c>
    </row>
    <row r="74" spans="1:6" ht="14.25">
      <c r="A74" s="29"/>
      <c r="B74" s="8"/>
      <c r="C74" s="8"/>
      <c r="D74" s="8"/>
      <c r="E74" s="16"/>
      <c r="F74" s="1"/>
    </row>
    <row r="75" spans="1:6" ht="15">
      <c r="A75" s="37" t="s">
        <v>14</v>
      </c>
      <c r="B75" s="35">
        <v>280.6</v>
      </c>
      <c r="C75" s="35">
        <v>283.6</v>
      </c>
      <c r="D75" s="36">
        <f aca="true" t="shared" si="8" ref="D75:D91">C75*100%/B75</f>
        <v>1.0106913756236635</v>
      </c>
      <c r="E75" s="43">
        <f>$E$25-D75</f>
        <v>-0.010691375623663513</v>
      </c>
      <c r="F75" s="38">
        <f>C75*100%/C91</f>
        <v>0.07351911860012963</v>
      </c>
    </row>
    <row r="76" spans="1:6" ht="15">
      <c r="A76" s="37" t="s">
        <v>36</v>
      </c>
      <c r="B76" s="35">
        <v>756.7</v>
      </c>
      <c r="C76" s="35">
        <v>837.9</v>
      </c>
      <c r="D76" s="36">
        <f t="shared" si="8"/>
        <v>1.1073080481036077</v>
      </c>
      <c r="E76" s="43">
        <f aca="true" t="shared" si="9" ref="E76:E91">$E$25-D76</f>
        <v>-0.10730804810360772</v>
      </c>
      <c r="F76" s="38">
        <f>C76*100%/C91</f>
        <v>0.21721322099805576</v>
      </c>
    </row>
    <row r="77" spans="1:6" ht="15">
      <c r="A77" s="37" t="s">
        <v>15</v>
      </c>
      <c r="B77" s="35">
        <v>67.2</v>
      </c>
      <c r="C77" s="35">
        <v>55.8</v>
      </c>
      <c r="D77" s="36">
        <f t="shared" si="8"/>
        <v>0.8303571428571428</v>
      </c>
      <c r="E77" s="43">
        <f t="shared" si="9"/>
        <v>0.1696428571428572</v>
      </c>
      <c r="F77" s="38">
        <f>C77*100%/C91</f>
        <v>0.014465327284510695</v>
      </c>
    </row>
    <row r="78" spans="1:6" ht="15">
      <c r="A78" s="37" t="s">
        <v>16</v>
      </c>
      <c r="B78" s="35">
        <v>755.9</v>
      </c>
      <c r="C78" s="35">
        <v>750.3</v>
      </c>
      <c r="D78" s="36">
        <f t="shared" si="8"/>
        <v>0.9925916126471755</v>
      </c>
      <c r="E78" s="43">
        <f t="shared" si="9"/>
        <v>0.007408387352824453</v>
      </c>
      <c r="F78" s="38">
        <f>C78*100%/C91</f>
        <v>0.19450421257290992</v>
      </c>
    </row>
    <row r="79" spans="1:6" ht="30">
      <c r="A79" s="112" t="s">
        <v>40</v>
      </c>
      <c r="B79" s="35">
        <v>0</v>
      </c>
      <c r="C79" s="35">
        <v>0</v>
      </c>
      <c r="D79" s="36" t="e">
        <f t="shared" si="8"/>
        <v>#DIV/0!</v>
      </c>
      <c r="E79" s="43" t="e">
        <f t="shared" si="9"/>
        <v>#DIV/0!</v>
      </c>
      <c r="F79" s="38">
        <f>C79*100%/C91</f>
        <v>0</v>
      </c>
    </row>
    <row r="80" spans="1:6" ht="30">
      <c r="A80" s="48" t="s">
        <v>26</v>
      </c>
      <c r="B80" s="35">
        <v>1.5</v>
      </c>
      <c r="C80" s="35">
        <v>1.6</v>
      </c>
      <c r="D80" s="36">
        <f t="shared" si="8"/>
        <v>1.0666666666666667</v>
      </c>
      <c r="E80" s="43">
        <f t="shared" si="9"/>
        <v>-0.06666666666666665</v>
      </c>
      <c r="F80" s="38">
        <f>C80*100%/C91</f>
        <v>0.0004147764095917045</v>
      </c>
    </row>
    <row r="81" spans="1:6" ht="15">
      <c r="A81" s="37" t="s">
        <v>17</v>
      </c>
      <c r="B81" s="35">
        <v>1.2</v>
      </c>
      <c r="C81" s="35">
        <v>19.5</v>
      </c>
      <c r="D81" s="36">
        <f t="shared" si="8"/>
        <v>16.25</v>
      </c>
      <c r="E81" s="43">
        <f t="shared" si="9"/>
        <v>-15.25</v>
      </c>
      <c r="F81" s="38">
        <f>C81*100%/C91</f>
        <v>0.005055087491898899</v>
      </c>
    </row>
    <row r="82" spans="1:6" ht="15">
      <c r="A82" s="37" t="s">
        <v>33</v>
      </c>
      <c r="B82" s="35">
        <v>7.7</v>
      </c>
      <c r="C82" s="35">
        <v>7.6</v>
      </c>
      <c r="D82" s="36">
        <f t="shared" si="8"/>
        <v>0.9870129870129869</v>
      </c>
      <c r="E82" s="58">
        <f t="shared" si="9"/>
        <v>0.012987012987013102</v>
      </c>
      <c r="F82" s="38">
        <f>C82*100%/C91</f>
        <v>0.0019701879455605964</v>
      </c>
    </row>
    <row r="83" spans="1:6" ht="15">
      <c r="A83" s="37" t="s">
        <v>58</v>
      </c>
      <c r="B83" s="35">
        <v>0</v>
      </c>
      <c r="C83" s="35">
        <v>16.1</v>
      </c>
      <c r="D83" s="36" t="e">
        <f t="shared" si="8"/>
        <v>#DIV/0!</v>
      </c>
      <c r="E83" s="43" t="e">
        <f t="shared" si="9"/>
        <v>#DIV/0!</v>
      </c>
      <c r="F83" s="38">
        <f>C83*100%/C91</f>
        <v>0.004173687621516527</v>
      </c>
    </row>
    <row r="84" spans="1:6" ht="15">
      <c r="A84" s="48" t="s">
        <v>53</v>
      </c>
      <c r="B84" s="35">
        <v>60</v>
      </c>
      <c r="C84" s="35">
        <v>70.8</v>
      </c>
      <c r="D84" s="36">
        <f t="shared" si="8"/>
        <v>1.18</v>
      </c>
      <c r="E84" s="43">
        <f t="shared" si="9"/>
        <v>-0.17999999999999994</v>
      </c>
      <c r="F84" s="38"/>
    </row>
    <row r="85" spans="1:6" ht="15">
      <c r="A85" s="107" t="s">
        <v>39</v>
      </c>
      <c r="B85" s="35">
        <v>0</v>
      </c>
      <c r="C85" s="35">
        <v>2.3</v>
      </c>
      <c r="D85" s="36" t="e">
        <f t="shared" si="8"/>
        <v>#DIV/0!</v>
      </c>
      <c r="E85" s="43" t="e">
        <f t="shared" si="9"/>
        <v>#DIV/0!</v>
      </c>
      <c r="F85" s="38">
        <f>C85*100%/C91</f>
        <v>0.0005962410887880752</v>
      </c>
    </row>
    <row r="86" spans="1:6" ht="15">
      <c r="A86" s="37" t="s">
        <v>31</v>
      </c>
      <c r="B86" s="35">
        <v>576.6</v>
      </c>
      <c r="C86" s="35">
        <v>576.6</v>
      </c>
      <c r="D86" s="36">
        <f t="shared" si="8"/>
        <v>1</v>
      </c>
      <c r="E86" s="43">
        <f t="shared" si="9"/>
        <v>0</v>
      </c>
      <c r="F86" s="38">
        <f>C86*100%/C91</f>
        <v>0.1494750486066105</v>
      </c>
    </row>
    <row r="87" spans="1:6" ht="15">
      <c r="A87" s="37" t="s">
        <v>34</v>
      </c>
      <c r="B87" s="35">
        <v>37.5</v>
      </c>
      <c r="C87" s="35">
        <v>37.5</v>
      </c>
      <c r="D87" s="36">
        <f t="shared" si="8"/>
        <v>1</v>
      </c>
      <c r="E87" s="43">
        <f t="shared" si="9"/>
        <v>0</v>
      </c>
      <c r="F87" s="38">
        <f>C87*100%/C91</f>
        <v>0.009721322099805575</v>
      </c>
    </row>
    <row r="88" spans="1:6" ht="15">
      <c r="A88" s="37" t="s">
        <v>23</v>
      </c>
      <c r="B88" s="35">
        <v>71.8</v>
      </c>
      <c r="C88" s="35">
        <v>71.5</v>
      </c>
      <c r="D88" s="36">
        <f t="shared" si="8"/>
        <v>0.9958217270194987</v>
      </c>
      <c r="E88" s="43">
        <f t="shared" si="9"/>
        <v>0.00417827298050133</v>
      </c>
      <c r="F88" s="38">
        <f>C88*100%/C91</f>
        <v>0.018535320803629296</v>
      </c>
    </row>
    <row r="89" spans="1:6" ht="15">
      <c r="A89" s="48" t="s">
        <v>29</v>
      </c>
      <c r="B89" s="35">
        <v>675</v>
      </c>
      <c r="C89" s="35">
        <v>961.4</v>
      </c>
      <c r="D89" s="36">
        <f t="shared" si="8"/>
        <v>1.4242962962962962</v>
      </c>
      <c r="E89" s="43">
        <f t="shared" si="9"/>
        <v>-0.42429629629629617</v>
      </c>
      <c r="F89" s="38">
        <f>C89*100%/C91</f>
        <v>0.24922877511341546</v>
      </c>
    </row>
    <row r="90" spans="1:6" ht="15">
      <c r="A90" s="48" t="s">
        <v>27</v>
      </c>
      <c r="B90" s="35">
        <v>135</v>
      </c>
      <c r="C90" s="35">
        <v>165</v>
      </c>
      <c r="D90" s="36">
        <f t="shared" si="8"/>
        <v>1.2222222222222223</v>
      </c>
      <c r="E90" s="43">
        <f t="shared" si="9"/>
        <v>-0.22222222222222232</v>
      </c>
      <c r="F90" s="38">
        <f>C90*100%/C91</f>
        <v>0.04277381723914453</v>
      </c>
    </row>
    <row r="91" spans="1:6" ht="15">
      <c r="A91" s="37" t="s">
        <v>18</v>
      </c>
      <c r="B91" s="50">
        <f>SUM(B75:B90)</f>
        <v>3426.7000000000003</v>
      </c>
      <c r="C91" s="50">
        <f>SUM(C75:C90)</f>
        <v>3857.4999999999995</v>
      </c>
      <c r="D91" s="36">
        <f t="shared" si="8"/>
        <v>1.1257186214141883</v>
      </c>
      <c r="E91" s="43">
        <f t="shared" si="9"/>
        <v>-0.12571862141418833</v>
      </c>
      <c r="F91" s="38">
        <f>C91*100%/C91</f>
        <v>1</v>
      </c>
    </row>
    <row r="97" spans="1:5" ht="12.75">
      <c r="A97" s="59" t="s">
        <v>68</v>
      </c>
      <c r="B97" s="60"/>
      <c r="C97" s="60"/>
      <c r="D97" s="60"/>
      <c r="E97" s="60"/>
    </row>
    <row r="98" spans="1:5" ht="15">
      <c r="A98" s="61"/>
      <c r="B98" s="60"/>
      <c r="C98" s="60"/>
      <c r="D98" s="60"/>
      <c r="E98" s="60"/>
    </row>
    <row r="99" spans="4:5" ht="13.5" thickBot="1">
      <c r="D99" t="s">
        <v>25</v>
      </c>
      <c r="E99" s="41">
        <v>1</v>
      </c>
    </row>
    <row r="100" spans="1:5" ht="15">
      <c r="A100" s="32" t="s">
        <v>1</v>
      </c>
      <c r="B100" s="28" t="s">
        <v>2</v>
      </c>
      <c r="C100" s="28" t="s">
        <v>22</v>
      </c>
      <c r="D100" s="33" t="s">
        <v>0</v>
      </c>
      <c r="E100" s="5" t="s">
        <v>10</v>
      </c>
    </row>
    <row r="101" spans="1:5" ht="14.25">
      <c r="A101" s="7"/>
      <c r="B101" s="7"/>
      <c r="C101" s="8"/>
      <c r="D101" s="9"/>
      <c r="E101" s="8"/>
    </row>
    <row r="102" spans="1:5" ht="15">
      <c r="A102" s="12" t="s">
        <v>3</v>
      </c>
      <c r="B102" s="12">
        <f>B103+B104+B105</f>
        <v>1860.4</v>
      </c>
      <c r="C102" s="13">
        <f>SUM(C103:C105)</f>
        <v>1471.67</v>
      </c>
      <c r="D102" s="14">
        <f>C102*100%/B102</f>
        <v>0.7910503117609117</v>
      </c>
      <c r="E102" s="30">
        <f>$E$4-D102</f>
        <v>0.20894968823908833</v>
      </c>
    </row>
    <row r="103" spans="1:5" ht="15">
      <c r="A103" s="18" t="s">
        <v>7</v>
      </c>
      <c r="B103" s="16">
        <f>B123+B125+B126+B127+B128+B124</f>
        <v>1860.4</v>
      </c>
      <c r="C103" s="16">
        <f>C123+C125+C126+C127+C128+C124</f>
        <v>1387.17</v>
      </c>
      <c r="D103" s="14">
        <f>C103*100%/B103</f>
        <v>0.7456299720490217</v>
      </c>
      <c r="E103" s="30">
        <f>$E$4-D103</f>
        <v>0.2543700279509783</v>
      </c>
    </row>
    <row r="104" spans="1:5" ht="15">
      <c r="A104" s="18" t="s">
        <v>8</v>
      </c>
      <c r="B104" s="16">
        <f>B129+B131+B133+B130+B132</f>
        <v>0</v>
      </c>
      <c r="C104" s="17">
        <f>C129+C131+C133+C130+C132</f>
        <v>84.5</v>
      </c>
      <c r="D104" s="14" t="e">
        <f>C104*100%/B104</f>
        <v>#DIV/0!</v>
      </c>
      <c r="E104" s="30" t="e">
        <f>$E$4-D104</f>
        <v>#DIV/0!</v>
      </c>
    </row>
    <row r="105" spans="1:5" ht="15">
      <c r="A105" s="25"/>
      <c r="B105" s="16"/>
      <c r="C105" s="17"/>
      <c r="D105" s="14"/>
      <c r="E105" s="30"/>
    </row>
    <row r="106" spans="1:5" ht="15">
      <c r="A106" s="25"/>
      <c r="B106" s="27"/>
      <c r="C106" s="26"/>
      <c r="D106" s="34"/>
      <c r="E106" s="30"/>
    </row>
    <row r="107" spans="1:5" ht="15">
      <c r="A107" s="11" t="s">
        <v>24</v>
      </c>
      <c r="B107" s="12">
        <f>SUM(B108:B112)</f>
        <v>915.01</v>
      </c>
      <c r="C107" s="13">
        <f>SUM(C108:C112)</f>
        <v>2368</v>
      </c>
      <c r="D107" s="14">
        <f aca="true" t="shared" si="10" ref="D107:D113">C107*100%/B107</f>
        <v>2.587949858471492</v>
      </c>
      <c r="E107" s="42">
        <f aca="true" t="shared" si="11" ref="E107:E113">$E$4-D107</f>
        <v>-1.5879498584714922</v>
      </c>
    </row>
    <row r="108" spans="1:5" ht="15">
      <c r="A108" s="15" t="s">
        <v>35</v>
      </c>
      <c r="B108" s="18">
        <f>B135</f>
        <v>268.08</v>
      </c>
      <c r="C108" s="18">
        <f>C135</f>
        <v>910.83</v>
      </c>
      <c r="D108" s="14">
        <f t="shared" si="10"/>
        <v>3.397605192479857</v>
      </c>
      <c r="E108" s="30">
        <f t="shared" si="11"/>
        <v>-2.397605192479857</v>
      </c>
    </row>
    <row r="109" spans="1:5" ht="15">
      <c r="A109" s="15" t="s">
        <v>4</v>
      </c>
      <c r="B109" s="18">
        <f>B134</f>
        <v>243.6</v>
      </c>
      <c r="C109" s="18">
        <f>C134</f>
        <v>405.98</v>
      </c>
      <c r="D109" s="14">
        <f t="shared" si="10"/>
        <v>1.666584564860427</v>
      </c>
      <c r="E109" s="30">
        <f t="shared" si="11"/>
        <v>-0.6665845648604269</v>
      </c>
    </row>
    <row r="110" spans="1:5" ht="15">
      <c r="A110" s="15" t="s">
        <v>23</v>
      </c>
      <c r="B110" s="18">
        <f aca="true" t="shared" si="12" ref="B110:C112">B136</f>
        <v>39</v>
      </c>
      <c r="C110" s="18">
        <f t="shared" si="12"/>
        <v>57.28</v>
      </c>
      <c r="D110" s="14">
        <f t="shared" si="10"/>
        <v>1.4687179487179487</v>
      </c>
      <c r="E110" s="30">
        <f t="shared" si="11"/>
        <v>-0.4687179487179487</v>
      </c>
    </row>
    <row r="111" spans="1:5" ht="15">
      <c r="A111" s="47" t="s">
        <v>30</v>
      </c>
      <c r="B111" s="18">
        <f t="shared" si="12"/>
        <v>364.33</v>
      </c>
      <c r="C111" s="18">
        <f t="shared" si="12"/>
        <v>498.4</v>
      </c>
      <c r="D111" s="14">
        <f t="shared" si="10"/>
        <v>1.3679905580105949</v>
      </c>
      <c r="E111" s="30">
        <f t="shared" si="11"/>
        <v>-0.3679905580105949</v>
      </c>
    </row>
    <row r="112" spans="1:5" ht="15">
      <c r="A112" s="24" t="s">
        <v>27</v>
      </c>
      <c r="B112" s="19">
        <f t="shared" si="12"/>
        <v>0</v>
      </c>
      <c r="C112" s="19">
        <f t="shared" si="12"/>
        <v>495.51</v>
      </c>
      <c r="D112" s="14" t="e">
        <f t="shared" si="10"/>
        <v>#DIV/0!</v>
      </c>
      <c r="E112" s="45" t="e">
        <f t="shared" si="11"/>
        <v>#DIV/0!</v>
      </c>
    </row>
    <row r="113" spans="1:5" ht="15">
      <c r="A113" s="21" t="s">
        <v>9</v>
      </c>
      <c r="B113" s="22">
        <f>B107+B102</f>
        <v>2775.41</v>
      </c>
      <c r="C113" s="23">
        <f>C107+C102</f>
        <v>3839.67</v>
      </c>
      <c r="D113" s="39">
        <f t="shared" si="10"/>
        <v>1.383460461697551</v>
      </c>
      <c r="E113" s="42">
        <f t="shared" si="11"/>
        <v>-0.383460461697551</v>
      </c>
    </row>
    <row r="114" spans="1:5" ht="15">
      <c r="A114" s="24"/>
      <c r="B114" s="25"/>
      <c r="C114" s="26"/>
      <c r="D114" s="25"/>
      <c r="E114" s="20"/>
    </row>
    <row r="115" spans="1:5" ht="14.25">
      <c r="A115" s="6" t="s">
        <v>5</v>
      </c>
      <c r="B115" s="7"/>
      <c r="C115" s="8"/>
      <c r="D115" s="16"/>
      <c r="E115" s="10"/>
    </row>
    <row r="116" spans="1:5" ht="14.25">
      <c r="A116" s="15" t="s">
        <v>6</v>
      </c>
      <c r="B116" s="40">
        <f>B102*100/B113</f>
        <v>67.03153768272075</v>
      </c>
      <c r="C116" s="46">
        <f>C102*100/C113</f>
        <v>38.32803339870353</v>
      </c>
      <c r="D116" s="16"/>
      <c r="E116" s="10"/>
    </row>
    <row r="117" spans="1:5" ht="15">
      <c r="A117" s="24" t="s">
        <v>21</v>
      </c>
      <c r="B117" s="19"/>
      <c r="C117" s="20"/>
      <c r="D117" s="27"/>
      <c r="E117" s="49"/>
    </row>
    <row r="118" spans="1:5" ht="14.25">
      <c r="A118" s="2"/>
      <c r="B118" s="2"/>
      <c r="C118" s="2"/>
      <c r="D118" s="2"/>
      <c r="E118" s="2"/>
    </row>
    <row r="119" spans="1:5" ht="15">
      <c r="A119" s="3" t="s">
        <v>11</v>
      </c>
      <c r="B119" s="3"/>
      <c r="C119" s="3"/>
      <c r="D119" s="3"/>
      <c r="E119" s="2"/>
    </row>
    <row r="120" spans="1:6" ht="15.75" thickBot="1">
      <c r="A120" s="2"/>
      <c r="B120" s="2"/>
      <c r="C120" s="2"/>
      <c r="D120" s="2"/>
      <c r="E120" s="44">
        <v>1</v>
      </c>
      <c r="F120" s="31" t="s">
        <v>20</v>
      </c>
    </row>
    <row r="121" spans="1:6" ht="45.75" thickBot="1">
      <c r="A121" s="51" t="s">
        <v>12</v>
      </c>
      <c r="B121" s="52" t="s">
        <v>2</v>
      </c>
      <c r="C121" s="53" t="s">
        <v>13</v>
      </c>
      <c r="D121" s="54" t="s">
        <v>0</v>
      </c>
      <c r="E121" s="55" t="s">
        <v>32</v>
      </c>
      <c r="F121" s="56" t="s">
        <v>19</v>
      </c>
    </row>
    <row r="122" spans="1:6" ht="14.25">
      <c r="A122" s="29"/>
      <c r="B122" s="8"/>
      <c r="C122" s="8"/>
      <c r="D122" s="8"/>
      <c r="E122" s="16"/>
      <c r="F122" s="1"/>
    </row>
    <row r="123" spans="1:6" ht="15">
      <c r="A123" s="37" t="s">
        <v>14</v>
      </c>
      <c r="B123" s="35">
        <v>280.6</v>
      </c>
      <c r="C123" s="35">
        <v>212.34</v>
      </c>
      <c r="D123" s="36">
        <f aca="true" t="shared" si="13" ref="D123:D139">C123*100%/B123</f>
        <v>0.756735566642908</v>
      </c>
      <c r="E123" s="43">
        <f>$E$25-D123</f>
        <v>0.24326443335709202</v>
      </c>
      <c r="F123" s="38">
        <f>C123*100%/C139</f>
        <v>0.05530162748361187</v>
      </c>
    </row>
    <row r="124" spans="1:6" ht="15">
      <c r="A124" s="37" t="s">
        <v>36</v>
      </c>
      <c r="B124" s="35">
        <v>756.7</v>
      </c>
      <c r="C124" s="35">
        <v>692.7</v>
      </c>
      <c r="D124" s="36">
        <f t="shared" si="13"/>
        <v>0.9154222280956786</v>
      </c>
      <c r="E124" s="43">
        <f aca="true" t="shared" si="14" ref="E124:E139">$E$25-D124</f>
        <v>0.08457777190432136</v>
      </c>
      <c r="F124" s="38">
        <f>C124*100%/C139</f>
        <v>0.180406128651681</v>
      </c>
    </row>
    <row r="125" spans="1:6" ht="15">
      <c r="A125" s="37" t="s">
        <v>15</v>
      </c>
      <c r="B125" s="35">
        <v>67.2</v>
      </c>
      <c r="C125" s="35">
        <v>28.47</v>
      </c>
      <c r="D125" s="36">
        <f t="shared" si="13"/>
        <v>0.4236607142857142</v>
      </c>
      <c r="E125" s="43">
        <f t="shared" si="14"/>
        <v>0.5763392857142857</v>
      </c>
      <c r="F125" s="38">
        <f>C125*100%/C139</f>
        <v>0.007414699700755533</v>
      </c>
    </row>
    <row r="126" spans="1:6" ht="15">
      <c r="A126" s="37" t="s">
        <v>16</v>
      </c>
      <c r="B126" s="35">
        <v>755.9</v>
      </c>
      <c r="C126" s="35">
        <v>452.86</v>
      </c>
      <c r="D126" s="36">
        <f t="shared" si="13"/>
        <v>0.5991004101071571</v>
      </c>
      <c r="E126" s="43">
        <f t="shared" si="14"/>
        <v>0.4008995898928429</v>
      </c>
      <c r="F126" s="38">
        <f>C126*100%/C139</f>
        <v>0.11794242734401654</v>
      </c>
    </row>
    <row r="127" spans="1:6" ht="30">
      <c r="A127" s="112" t="s">
        <v>40</v>
      </c>
      <c r="B127" s="35">
        <v>0</v>
      </c>
      <c r="C127" s="35">
        <v>0</v>
      </c>
      <c r="D127" s="36" t="e">
        <f t="shared" si="13"/>
        <v>#DIV/0!</v>
      </c>
      <c r="E127" s="43" t="e">
        <f t="shared" si="14"/>
        <v>#DIV/0!</v>
      </c>
      <c r="F127" s="38">
        <f>C127*100%/C139</f>
        <v>0</v>
      </c>
    </row>
    <row r="128" spans="1:6" ht="30">
      <c r="A128" s="48" t="s">
        <v>26</v>
      </c>
      <c r="B128" s="35">
        <v>0</v>
      </c>
      <c r="C128" s="35">
        <v>0.8</v>
      </c>
      <c r="D128" s="36" t="e">
        <f t="shared" si="13"/>
        <v>#DIV/0!</v>
      </c>
      <c r="E128" s="43" t="e">
        <f t="shared" si="14"/>
        <v>#DIV/0!</v>
      </c>
      <c r="F128" s="38">
        <f>C128*100%/C139</f>
        <v>0.00020835123851789346</v>
      </c>
    </row>
    <row r="129" spans="1:6" ht="15">
      <c r="A129" s="37" t="s">
        <v>17</v>
      </c>
      <c r="B129" s="35">
        <v>0</v>
      </c>
      <c r="C129" s="35">
        <v>18.35</v>
      </c>
      <c r="D129" s="36" t="e">
        <f t="shared" si="13"/>
        <v>#DIV/0!</v>
      </c>
      <c r="E129" s="43" t="e">
        <f t="shared" si="14"/>
        <v>#DIV/0!</v>
      </c>
      <c r="F129" s="38">
        <f>C129*100%/C139</f>
        <v>0.004779056533504181</v>
      </c>
    </row>
    <row r="130" spans="1:6" ht="15">
      <c r="A130" s="37" t="s">
        <v>33</v>
      </c>
      <c r="B130" s="35">
        <v>0</v>
      </c>
      <c r="C130" s="35">
        <v>6.67</v>
      </c>
      <c r="D130" s="36" t="e">
        <f t="shared" si="13"/>
        <v>#DIV/0!</v>
      </c>
      <c r="E130" s="58" t="e">
        <f t="shared" si="14"/>
        <v>#DIV/0!</v>
      </c>
      <c r="F130" s="38">
        <f>C130*100%/C139</f>
        <v>0.0017371284511429367</v>
      </c>
    </row>
    <row r="131" spans="1:6" ht="15">
      <c r="A131" s="37" t="s">
        <v>28</v>
      </c>
      <c r="B131" s="35">
        <v>0</v>
      </c>
      <c r="C131" s="35">
        <v>59.48</v>
      </c>
      <c r="D131" s="36" t="e">
        <f t="shared" si="13"/>
        <v>#DIV/0!</v>
      </c>
      <c r="E131" s="43" t="e">
        <f t="shared" si="14"/>
        <v>#DIV/0!</v>
      </c>
      <c r="F131" s="38">
        <f>C131*100%/C139</f>
        <v>0.015490914583805379</v>
      </c>
    </row>
    <row r="132" spans="1:6" ht="15">
      <c r="A132" s="48" t="s">
        <v>53</v>
      </c>
      <c r="B132" s="35">
        <v>0</v>
      </c>
      <c r="C132" s="35">
        <v>0</v>
      </c>
      <c r="D132" s="36" t="e">
        <f t="shared" si="13"/>
        <v>#DIV/0!</v>
      </c>
      <c r="E132" s="43" t="e">
        <f t="shared" si="14"/>
        <v>#DIV/0!</v>
      </c>
      <c r="F132" s="38"/>
    </row>
    <row r="133" spans="1:6" ht="15">
      <c r="A133" s="107" t="s">
        <v>39</v>
      </c>
      <c r="B133" s="35">
        <v>0</v>
      </c>
      <c r="C133" s="35">
        <v>0</v>
      </c>
      <c r="D133" s="36" t="e">
        <f t="shared" si="13"/>
        <v>#DIV/0!</v>
      </c>
      <c r="E133" s="43" t="e">
        <f t="shared" si="14"/>
        <v>#DIV/0!</v>
      </c>
      <c r="F133" s="38">
        <f>C133*100%/C139</f>
        <v>0</v>
      </c>
    </row>
    <row r="134" spans="1:6" ht="15">
      <c r="A134" s="37" t="s">
        <v>31</v>
      </c>
      <c r="B134" s="35">
        <v>243.6</v>
      </c>
      <c r="C134" s="35">
        <v>405.98</v>
      </c>
      <c r="D134" s="36">
        <f t="shared" si="13"/>
        <v>1.666584564860427</v>
      </c>
      <c r="E134" s="43">
        <f t="shared" si="14"/>
        <v>-0.6665845648604269</v>
      </c>
      <c r="F134" s="38">
        <f>C134*100%/C139</f>
        <v>0.10573304476686798</v>
      </c>
    </row>
    <row r="135" spans="1:6" ht="15">
      <c r="A135" s="37" t="s">
        <v>34</v>
      </c>
      <c r="B135" s="35">
        <v>268.08</v>
      </c>
      <c r="C135" s="35">
        <v>910.83</v>
      </c>
      <c r="D135" s="36">
        <f t="shared" si="13"/>
        <v>3.397605192479857</v>
      </c>
      <c r="E135" s="43">
        <f t="shared" si="14"/>
        <v>-2.397605192479857</v>
      </c>
      <c r="F135" s="38">
        <f>C135*100%/C139</f>
        <v>0.23721569822406613</v>
      </c>
    </row>
    <row r="136" spans="1:6" ht="15">
      <c r="A136" s="37" t="s">
        <v>23</v>
      </c>
      <c r="B136" s="35">
        <v>39</v>
      </c>
      <c r="C136" s="35">
        <v>57.28</v>
      </c>
      <c r="D136" s="36">
        <f t="shared" si="13"/>
        <v>1.4687179487179487</v>
      </c>
      <c r="E136" s="43">
        <f t="shared" si="14"/>
        <v>-0.4687179487179487</v>
      </c>
      <c r="F136" s="38">
        <f>C136*100%/C139</f>
        <v>0.014917948677881172</v>
      </c>
    </row>
    <row r="137" spans="1:6" ht="15">
      <c r="A137" s="48" t="s">
        <v>29</v>
      </c>
      <c r="B137" s="35">
        <v>364.33</v>
      </c>
      <c r="C137" s="35">
        <v>498.4</v>
      </c>
      <c r="D137" s="36">
        <f t="shared" si="13"/>
        <v>1.3679905580105949</v>
      </c>
      <c r="E137" s="43">
        <f t="shared" si="14"/>
        <v>-0.3679905580105949</v>
      </c>
      <c r="F137" s="38">
        <f>C137*100%/C139</f>
        <v>0.12980282159664763</v>
      </c>
    </row>
    <row r="138" spans="1:6" ht="15">
      <c r="A138" s="48" t="s">
        <v>27</v>
      </c>
      <c r="B138" s="35">
        <v>0</v>
      </c>
      <c r="C138" s="35">
        <v>495.51</v>
      </c>
      <c r="D138" s="36" t="e">
        <f t="shared" si="13"/>
        <v>#DIV/0!</v>
      </c>
      <c r="E138" s="43" t="e">
        <f t="shared" si="14"/>
        <v>#DIV/0!</v>
      </c>
      <c r="F138" s="38">
        <f>C138*100%/C139</f>
        <v>0.12905015274750173</v>
      </c>
    </row>
    <row r="139" spans="1:6" ht="15">
      <c r="A139" s="37" t="s">
        <v>18</v>
      </c>
      <c r="B139" s="50">
        <f>SUM(B123:B138)</f>
        <v>2775.41</v>
      </c>
      <c r="C139" s="50">
        <f>SUM(C123:C138)</f>
        <v>3839.67</v>
      </c>
      <c r="D139" s="36">
        <f t="shared" si="13"/>
        <v>1.383460461697551</v>
      </c>
      <c r="E139" s="43">
        <f t="shared" si="14"/>
        <v>-0.383460461697551</v>
      </c>
      <c r="F139" s="38">
        <f>C139*100%/C139</f>
        <v>1</v>
      </c>
    </row>
  </sheetData>
  <sheetProtection/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6"/>
  <sheetViews>
    <sheetView zoomScalePageLayoutView="0" workbookViewId="0" topLeftCell="A112">
      <selection activeCell="B136" sqref="B136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2" spans="1:5" ht="22.5" customHeight="1">
      <c r="A2" s="121" t="s">
        <v>48</v>
      </c>
      <c r="B2" s="122"/>
      <c r="C2" s="122"/>
      <c r="D2" s="122"/>
      <c r="E2" s="122"/>
    </row>
    <row r="3" spans="1:5" ht="15">
      <c r="A3" s="119"/>
      <c r="B3" s="118"/>
      <c r="C3" s="118"/>
      <c r="D3" s="118"/>
      <c r="E3" s="118"/>
    </row>
    <row r="4" spans="4:5" ht="13.5" thickBot="1">
      <c r="D4" t="s">
        <v>25</v>
      </c>
      <c r="E4" s="41">
        <v>1</v>
      </c>
    </row>
    <row r="5" spans="1:5" ht="21" customHeight="1">
      <c r="A5" s="32" t="s">
        <v>1</v>
      </c>
      <c r="B5" s="28" t="s">
        <v>2</v>
      </c>
      <c r="C5" s="28" t="s">
        <v>22</v>
      </c>
      <c r="D5" s="33" t="s">
        <v>0</v>
      </c>
      <c r="E5" s="5" t="s">
        <v>10</v>
      </c>
    </row>
    <row r="6" spans="1:5" ht="14.25">
      <c r="A6" s="7"/>
      <c r="B6" s="7"/>
      <c r="C6" s="8"/>
      <c r="D6" s="9"/>
      <c r="E6" s="8"/>
    </row>
    <row r="7" spans="1:5" ht="15">
      <c r="A7" s="12" t="s">
        <v>3</v>
      </c>
      <c r="B7" s="12">
        <f>B8+B9+B10</f>
        <v>1353.3</v>
      </c>
      <c r="C7" s="13">
        <f>SUM(C8:C10)</f>
        <v>1860.1999999999998</v>
      </c>
      <c r="D7" s="14">
        <f>C7*100%/B7</f>
        <v>1.374565876006798</v>
      </c>
      <c r="E7" s="30">
        <f>$E$4-D7</f>
        <v>-0.374565876006798</v>
      </c>
    </row>
    <row r="8" spans="1:5" ht="15">
      <c r="A8" s="18" t="s">
        <v>7</v>
      </c>
      <c r="B8" s="16">
        <f>B28+B30+B31+B32+B33+B29</f>
        <v>1257.1</v>
      </c>
      <c r="C8" s="16">
        <f>C28+C30+C31+C32+C33+C29</f>
        <v>1747.1</v>
      </c>
      <c r="D8" s="14">
        <f>C8*100%/B8</f>
        <v>1.3897860154323443</v>
      </c>
      <c r="E8" s="30">
        <f>$E$4-D8</f>
        <v>-0.38978601543234426</v>
      </c>
    </row>
    <row r="9" spans="1:5" ht="15">
      <c r="A9" s="18" t="s">
        <v>8</v>
      </c>
      <c r="B9" s="16">
        <f>B34+B36+B38+B35+B37</f>
        <v>96.2</v>
      </c>
      <c r="C9" s="17">
        <f>C34+C36+C38+C35+C37</f>
        <v>113.10000000000001</v>
      </c>
      <c r="D9" s="14">
        <f>C9*100%/B9</f>
        <v>1.1756756756756757</v>
      </c>
      <c r="E9" s="30">
        <f>$E$4-D9</f>
        <v>-0.17567567567567566</v>
      </c>
    </row>
    <row r="10" spans="1:5" ht="15">
      <c r="A10" s="25"/>
      <c r="B10" s="16"/>
      <c r="C10" s="17"/>
      <c r="D10" s="14"/>
      <c r="E10" s="30"/>
    </row>
    <row r="11" spans="1:5" ht="15">
      <c r="A11" s="25"/>
      <c r="B11" s="27"/>
      <c r="C11" s="26"/>
      <c r="D11" s="34"/>
      <c r="E11" s="30"/>
    </row>
    <row r="12" spans="1:5" ht="15">
      <c r="A12" s="11" t="s">
        <v>24</v>
      </c>
      <c r="B12" s="12">
        <f>SUM(B13:B17)</f>
        <v>2017.7</v>
      </c>
      <c r="C12" s="13">
        <f>SUM(C13:C17)</f>
        <v>2014.0000000000002</v>
      </c>
      <c r="D12" s="14">
        <f aca="true" t="shared" si="0" ref="D12:D18">C12*100%/B12</f>
        <v>0.9981662288744612</v>
      </c>
      <c r="E12" s="42">
        <f aca="true" t="shared" si="1" ref="E12:E18">$E$4-D12</f>
        <v>0.0018337711255388411</v>
      </c>
    </row>
    <row r="13" spans="1:5" ht="15">
      <c r="A13" s="15" t="s">
        <v>35</v>
      </c>
      <c r="B13" s="18">
        <f>B40</f>
        <v>94.7</v>
      </c>
      <c r="C13" s="18">
        <f>C40</f>
        <v>94.7</v>
      </c>
      <c r="D13" s="14">
        <f t="shared" si="0"/>
        <v>1</v>
      </c>
      <c r="E13" s="30">
        <f t="shared" si="1"/>
        <v>0</v>
      </c>
    </row>
    <row r="14" spans="1:5" ht="15">
      <c r="A14" s="15" t="s">
        <v>4</v>
      </c>
      <c r="B14" s="18">
        <f>B39</f>
        <v>871.6</v>
      </c>
      <c r="C14" s="18">
        <f>C39</f>
        <v>870.6</v>
      </c>
      <c r="D14" s="14">
        <f t="shared" si="0"/>
        <v>0.9988526847177605</v>
      </c>
      <c r="E14" s="30">
        <f t="shared" si="1"/>
        <v>0.0011473152822395472</v>
      </c>
    </row>
    <row r="15" spans="1:5" ht="15">
      <c r="A15" s="15" t="s">
        <v>23</v>
      </c>
      <c r="B15" s="18">
        <f aca="true" t="shared" si="2" ref="B15:C17">B41</f>
        <v>58.4</v>
      </c>
      <c r="C15" s="18">
        <f t="shared" si="2"/>
        <v>58.4</v>
      </c>
      <c r="D15" s="14">
        <f t="shared" si="0"/>
        <v>1</v>
      </c>
      <c r="E15" s="30">
        <f t="shared" si="1"/>
        <v>0</v>
      </c>
    </row>
    <row r="16" spans="1:5" ht="15">
      <c r="A16" s="47" t="s">
        <v>30</v>
      </c>
      <c r="B16" s="18">
        <f t="shared" si="2"/>
        <v>487.8</v>
      </c>
      <c r="C16" s="18">
        <f t="shared" si="2"/>
        <v>485.1</v>
      </c>
      <c r="D16" s="14">
        <f t="shared" si="0"/>
        <v>0.9944649446494466</v>
      </c>
      <c r="E16" s="30">
        <f t="shared" si="1"/>
        <v>0.0055350553505534306</v>
      </c>
    </row>
    <row r="17" spans="1:5" ht="15">
      <c r="A17" s="24" t="s">
        <v>27</v>
      </c>
      <c r="B17" s="19">
        <f t="shared" si="2"/>
        <v>505.2</v>
      </c>
      <c r="C17" s="19">
        <f t="shared" si="2"/>
        <v>505.2</v>
      </c>
      <c r="D17" s="14">
        <f t="shared" si="0"/>
        <v>1</v>
      </c>
      <c r="E17" s="45">
        <f t="shared" si="1"/>
        <v>0</v>
      </c>
    </row>
    <row r="18" spans="1:5" ht="15">
      <c r="A18" s="21" t="s">
        <v>9</v>
      </c>
      <c r="B18" s="22">
        <f>B12+B7</f>
        <v>3371</v>
      </c>
      <c r="C18" s="23">
        <f>C12+C7</f>
        <v>3874.2</v>
      </c>
      <c r="D18" s="39">
        <f t="shared" si="0"/>
        <v>1.1492732126965293</v>
      </c>
      <c r="E18" s="42">
        <f t="shared" si="1"/>
        <v>-0.14927321269652927</v>
      </c>
    </row>
    <row r="19" spans="1:5" ht="15">
      <c r="A19" s="24"/>
      <c r="B19" s="25"/>
      <c r="C19" s="26"/>
      <c r="D19" s="25"/>
      <c r="E19" s="20"/>
    </row>
    <row r="20" spans="1:5" ht="14.25">
      <c r="A20" s="6" t="s">
        <v>5</v>
      </c>
      <c r="B20" s="7"/>
      <c r="C20" s="8"/>
      <c r="D20" s="16"/>
      <c r="E20" s="10"/>
    </row>
    <row r="21" spans="1:5" ht="14.25">
      <c r="A21" s="15" t="s">
        <v>6</v>
      </c>
      <c r="B21" s="40">
        <f>B7*100/B18</f>
        <v>40.14535746069416</v>
      </c>
      <c r="C21" s="46">
        <f>C7*100/C18</f>
        <v>48.01507407981002</v>
      </c>
      <c r="D21" s="16"/>
      <c r="E21" s="10"/>
    </row>
    <row r="22" spans="1:5" ht="15">
      <c r="A22" s="24" t="s">
        <v>21</v>
      </c>
      <c r="B22" s="19"/>
      <c r="C22" s="20"/>
      <c r="D22" s="27"/>
      <c r="E22" s="49"/>
    </row>
    <row r="23" spans="1:5" ht="14.25">
      <c r="A23" s="2"/>
      <c r="B23" s="2"/>
      <c r="C23" s="2"/>
      <c r="D23" s="2"/>
      <c r="E23" s="2"/>
    </row>
    <row r="24" spans="1:5" ht="15">
      <c r="A24" s="3" t="s">
        <v>11</v>
      </c>
      <c r="B24" s="3"/>
      <c r="C24" s="3"/>
      <c r="D24" s="3"/>
      <c r="E24" s="2"/>
    </row>
    <row r="25" spans="1:6" ht="15.75" thickBot="1">
      <c r="A25" s="2"/>
      <c r="B25" s="2"/>
      <c r="C25" s="2"/>
      <c r="D25" s="2"/>
      <c r="E25" s="44">
        <v>1</v>
      </c>
      <c r="F25" s="31" t="s">
        <v>20</v>
      </c>
    </row>
    <row r="26" spans="1:6" s="57" customFormat="1" ht="63.75" customHeight="1" thickBot="1">
      <c r="A26" s="51" t="s">
        <v>12</v>
      </c>
      <c r="B26" s="52" t="s">
        <v>2</v>
      </c>
      <c r="C26" s="102" t="s">
        <v>13</v>
      </c>
      <c r="D26" s="54" t="s">
        <v>0</v>
      </c>
      <c r="E26" s="55" t="s">
        <v>32</v>
      </c>
      <c r="F26" s="56" t="s">
        <v>19</v>
      </c>
    </row>
    <row r="27" spans="1:6" ht="14.25">
      <c r="A27" s="29"/>
      <c r="B27" s="8"/>
      <c r="C27" s="8"/>
      <c r="D27" s="8"/>
      <c r="E27" s="16"/>
      <c r="F27" s="1"/>
    </row>
    <row r="28" spans="1:6" ht="15.75" customHeight="1">
      <c r="A28" s="37" t="s">
        <v>14</v>
      </c>
      <c r="B28" s="35">
        <v>270.6</v>
      </c>
      <c r="C28" s="35">
        <v>257</v>
      </c>
      <c r="D28" s="36">
        <f aca="true" t="shared" si="3" ref="D28:D44">C28*100%/B28</f>
        <v>0.9497413155949741</v>
      </c>
      <c r="E28" s="43">
        <f>$E$25-D28</f>
        <v>0.0502586844050259</v>
      </c>
      <c r="F28" s="38">
        <f>C28*100%/C44</f>
        <v>0.06633627587630996</v>
      </c>
    </row>
    <row r="29" spans="1:6" ht="15.75" customHeight="1">
      <c r="A29" s="37" t="s">
        <v>36</v>
      </c>
      <c r="B29" s="35">
        <v>491.7</v>
      </c>
      <c r="C29" s="35">
        <v>650.4</v>
      </c>
      <c r="D29" s="36">
        <f t="shared" si="3"/>
        <v>1.322757779133618</v>
      </c>
      <c r="E29" s="43">
        <f aca="true" t="shared" si="4" ref="E29:E44">$E$25-D29</f>
        <v>-0.32275777913361803</v>
      </c>
      <c r="F29" s="38">
        <f>C29*100%/C44</f>
        <v>0.16787982035000776</v>
      </c>
    </row>
    <row r="30" spans="1:6" ht="21" customHeight="1">
      <c r="A30" s="37" t="s">
        <v>15</v>
      </c>
      <c r="B30" s="35">
        <v>68.4</v>
      </c>
      <c r="C30" s="35">
        <v>63.2</v>
      </c>
      <c r="D30" s="36">
        <f t="shared" si="3"/>
        <v>0.9239766081871345</v>
      </c>
      <c r="E30" s="43">
        <f t="shared" si="4"/>
        <v>0.07602339181286555</v>
      </c>
      <c r="F30" s="38">
        <f>C30*100%/C44</f>
        <v>0.016313045273862993</v>
      </c>
    </row>
    <row r="31" spans="1:6" ht="27.75" customHeight="1">
      <c r="A31" s="37" t="s">
        <v>16</v>
      </c>
      <c r="B31" s="35">
        <v>419.1</v>
      </c>
      <c r="C31" s="35">
        <v>768.1</v>
      </c>
      <c r="D31" s="36">
        <f t="shared" si="3"/>
        <v>1.8327368169887854</v>
      </c>
      <c r="E31" s="43">
        <f t="shared" si="4"/>
        <v>-0.8327368169887854</v>
      </c>
      <c r="F31" s="38">
        <f>C31*100%/C44</f>
        <v>0.1982602859945279</v>
      </c>
    </row>
    <row r="32" spans="1:6" ht="30" customHeight="1">
      <c r="A32" s="48" t="s">
        <v>40</v>
      </c>
      <c r="B32" s="35">
        <v>4.8</v>
      </c>
      <c r="C32" s="35">
        <v>4.8</v>
      </c>
      <c r="D32" s="36">
        <f t="shared" si="3"/>
        <v>1</v>
      </c>
      <c r="E32" s="43">
        <f t="shared" si="4"/>
        <v>0</v>
      </c>
      <c r="F32" s="38">
        <f>C32*100%/C44</f>
        <v>0.0012389654638376955</v>
      </c>
    </row>
    <row r="33" spans="1:6" ht="30">
      <c r="A33" s="48" t="s">
        <v>26</v>
      </c>
      <c r="B33" s="35">
        <v>2.5</v>
      </c>
      <c r="C33" s="35">
        <v>3.6</v>
      </c>
      <c r="D33" s="36">
        <f t="shared" si="3"/>
        <v>1.44</v>
      </c>
      <c r="E33" s="43">
        <f t="shared" si="4"/>
        <v>-0.43999999999999995</v>
      </c>
      <c r="F33" s="38">
        <f>C33*100%/C44</f>
        <v>0.0009292240978782717</v>
      </c>
    </row>
    <row r="34" spans="1:6" ht="16.5" customHeight="1">
      <c r="A34" s="37" t="s">
        <v>17</v>
      </c>
      <c r="B34" s="35">
        <v>1</v>
      </c>
      <c r="C34" s="35">
        <v>13.2</v>
      </c>
      <c r="D34" s="36">
        <f t="shared" si="3"/>
        <v>13.2</v>
      </c>
      <c r="E34" s="43">
        <f t="shared" si="4"/>
        <v>-12.2</v>
      </c>
      <c r="F34" s="38">
        <f>C34*100%/C44</f>
        <v>0.0034071550255536627</v>
      </c>
    </row>
    <row r="35" spans="1:6" ht="16.5" customHeight="1">
      <c r="A35" s="37" t="s">
        <v>33</v>
      </c>
      <c r="B35" s="35">
        <v>4.5</v>
      </c>
      <c r="C35" s="35">
        <v>0</v>
      </c>
      <c r="D35" s="36">
        <f t="shared" si="3"/>
        <v>0</v>
      </c>
      <c r="E35" s="43">
        <f t="shared" si="4"/>
        <v>1</v>
      </c>
      <c r="F35" s="38">
        <f>C35*100%/C44</f>
        <v>0</v>
      </c>
    </row>
    <row r="36" spans="1:6" ht="19.5" customHeight="1">
      <c r="A36" s="37" t="s">
        <v>28</v>
      </c>
      <c r="B36" s="35">
        <v>50</v>
      </c>
      <c r="C36" s="35">
        <v>50</v>
      </c>
      <c r="D36" s="36">
        <f t="shared" si="3"/>
        <v>1</v>
      </c>
      <c r="E36" s="43">
        <f t="shared" si="4"/>
        <v>0</v>
      </c>
      <c r="F36" s="38">
        <f>C36*100%/C44</f>
        <v>0.01290589024830933</v>
      </c>
    </row>
    <row r="37" spans="1:6" ht="30">
      <c r="A37" s="48" t="s">
        <v>37</v>
      </c>
      <c r="B37" s="35">
        <v>27.2</v>
      </c>
      <c r="C37" s="35">
        <v>27.2</v>
      </c>
      <c r="D37" s="36">
        <f t="shared" si="3"/>
        <v>1</v>
      </c>
      <c r="E37" s="43">
        <f t="shared" si="4"/>
        <v>0</v>
      </c>
      <c r="F37" s="38"/>
    </row>
    <row r="38" spans="1:6" ht="29.25" customHeight="1">
      <c r="A38" s="112" t="s">
        <v>41</v>
      </c>
      <c r="B38" s="35">
        <v>13.5</v>
      </c>
      <c r="C38" s="35">
        <v>22.7</v>
      </c>
      <c r="D38" s="36">
        <f t="shared" si="3"/>
        <v>1.6814814814814814</v>
      </c>
      <c r="E38" s="43">
        <f t="shared" si="4"/>
        <v>-0.6814814814814814</v>
      </c>
      <c r="F38" s="38">
        <f>C38*100%/C44</f>
        <v>0.005859274172732435</v>
      </c>
    </row>
    <row r="39" spans="1:6" ht="22.5" customHeight="1">
      <c r="A39" s="37" t="s">
        <v>31</v>
      </c>
      <c r="B39" s="35">
        <v>871.6</v>
      </c>
      <c r="C39" s="35">
        <v>870.6</v>
      </c>
      <c r="D39" s="36">
        <f t="shared" si="3"/>
        <v>0.9988526847177605</v>
      </c>
      <c r="E39" s="43">
        <f t="shared" si="4"/>
        <v>0.0011473152822395472</v>
      </c>
      <c r="F39" s="38">
        <f>C39*100%/C44</f>
        <v>0.22471736100356204</v>
      </c>
    </row>
    <row r="40" spans="1:6" ht="20.25" customHeight="1">
      <c r="A40" s="37" t="s">
        <v>34</v>
      </c>
      <c r="B40" s="35">
        <v>94.7</v>
      </c>
      <c r="C40" s="35">
        <v>94.7</v>
      </c>
      <c r="D40" s="36">
        <f t="shared" si="3"/>
        <v>1</v>
      </c>
      <c r="E40" s="43">
        <f t="shared" si="4"/>
        <v>0</v>
      </c>
      <c r="F40" s="38">
        <f>C40*100%/C44</f>
        <v>0.02444375613029787</v>
      </c>
    </row>
    <row r="41" spans="1:6" ht="17.25" customHeight="1">
      <c r="A41" s="37" t="s">
        <v>23</v>
      </c>
      <c r="B41" s="35">
        <v>58.4</v>
      </c>
      <c r="C41" s="35">
        <v>58.4</v>
      </c>
      <c r="D41" s="36">
        <f t="shared" si="3"/>
        <v>1</v>
      </c>
      <c r="E41" s="43">
        <f t="shared" si="4"/>
        <v>0</v>
      </c>
      <c r="F41" s="38">
        <f>C41*100%/C44</f>
        <v>0.015074079810025296</v>
      </c>
    </row>
    <row r="42" spans="1:6" ht="15">
      <c r="A42" s="48" t="s">
        <v>29</v>
      </c>
      <c r="B42" s="35">
        <v>487.8</v>
      </c>
      <c r="C42" s="35">
        <v>485.1</v>
      </c>
      <c r="D42" s="36">
        <f t="shared" si="3"/>
        <v>0.9944649446494466</v>
      </c>
      <c r="E42" s="43">
        <f t="shared" si="4"/>
        <v>0.0055350553505534306</v>
      </c>
      <c r="F42" s="38">
        <f>C42*100%/C44</f>
        <v>0.12521294718909712</v>
      </c>
    </row>
    <row r="43" spans="1:6" ht="15">
      <c r="A43" s="48" t="s">
        <v>27</v>
      </c>
      <c r="B43" s="35">
        <v>505.2</v>
      </c>
      <c r="C43" s="35">
        <v>505.2</v>
      </c>
      <c r="D43" s="36">
        <f t="shared" si="3"/>
        <v>1</v>
      </c>
      <c r="E43" s="43">
        <f t="shared" si="4"/>
        <v>0</v>
      </c>
      <c r="F43" s="38">
        <f>C43*100%/C44</f>
        <v>0.13040111506891747</v>
      </c>
    </row>
    <row r="44" spans="1:6" ht="15">
      <c r="A44" s="37" t="s">
        <v>18</v>
      </c>
      <c r="B44" s="50">
        <f>SUM(B28:B43)</f>
        <v>3371</v>
      </c>
      <c r="C44" s="50">
        <f>SUM(C28:C43)</f>
        <v>3874.2</v>
      </c>
      <c r="D44" s="36">
        <f t="shared" si="3"/>
        <v>1.1492732126965293</v>
      </c>
      <c r="E44" s="43">
        <f t="shared" si="4"/>
        <v>-0.14927321269652927</v>
      </c>
      <c r="F44" s="38">
        <f>C44*100%/C44</f>
        <v>1</v>
      </c>
    </row>
    <row r="47" spans="1:5" ht="12.75">
      <c r="A47" s="59" t="s">
        <v>60</v>
      </c>
      <c r="B47" s="60"/>
      <c r="C47" s="60"/>
      <c r="D47" s="60"/>
      <c r="E47" s="60"/>
    </row>
    <row r="48" spans="1:5" ht="15">
      <c r="A48" s="61"/>
      <c r="B48" s="60"/>
      <c r="C48" s="60"/>
      <c r="D48" s="60"/>
      <c r="E48" s="60"/>
    </row>
    <row r="49" spans="4:5" ht="13.5" thickBot="1">
      <c r="D49" t="s">
        <v>25</v>
      </c>
      <c r="E49" s="41">
        <v>1</v>
      </c>
    </row>
    <row r="50" spans="1:5" ht="15">
      <c r="A50" s="32" t="s">
        <v>1</v>
      </c>
      <c r="B50" s="28" t="s">
        <v>2</v>
      </c>
      <c r="C50" s="28" t="s">
        <v>22</v>
      </c>
      <c r="D50" s="33" t="s">
        <v>0</v>
      </c>
      <c r="E50" s="5" t="s">
        <v>10</v>
      </c>
    </row>
    <row r="51" spans="1:5" ht="14.25">
      <c r="A51" s="7"/>
      <c r="B51" s="7"/>
      <c r="C51" s="8"/>
      <c r="D51" s="9"/>
      <c r="E51" s="8"/>
    </row>
    <row r="52" spans="1:5" ht="15">
      <c r="A52" s="12" t="s">
        <v>3</v>
      </c>
      <c r="B52" s="12">
        <f>B53+B54+B55</f>
        <v>2292.5999999999995</v>
      </c>
      <c r="C52" s="13">
        <f>SUM(C53:C55)</f>
        <v>2413.6</v>
      </c>
      <c r="D52" s="14">
        <f>C52*100%/B52</f>
        <v>1.0527785047544276</v>
      </c>
      <c r="E52" s="30">
        <f>$E$4-D52</f>
        <v>-0.05277850475442758</v>
      </c>
    </row>
    <row r="53" spans="1:5" ht="15">
      <c r="A53" s="18" t="s">
        <v>7</v>
      </c>
      <c r="B53" s="16">
        <f>B73+B75+B76+B77+B78+B74</f>
        <v>2169.3999999999996</v>
      </c>
      <c r="C53" s="16">
        <f>C73+C75+C76+C77+C78+C74</f>
        <v>2287.1</v>
      </c>
      <c r="D53" s="14">
        <f>C53*100%/B53</f>
        <v>1.0542546326173137</v>
      </c>
      <c r="E53" s="30">
        <f>$E$4-D53</f>
        <v>-0.05425463261731367</v>
      </c>
    </row>
    <row r="54" spans="1:5" ht="15">
      <c r="A54" s="18" t="s">
        <v>8</v>
      </c>
      <c r="B54" s="16">
        <f>B79+B81+B83+B80+B82</f>
        <v>123.19999999999999</v>
      </c>
      <c r="C54" s="17">
        <f>C79+C81+C83+C80+C82</f>
        <v>126.49999999999999</v>
      </c>
      <c r="D54" s="14">
        <f>C54*100%/B54</f>
        <v>1.0267857142857142</v>
      </c>
      <c r="E54" s="30">
        <f>$E$4-D54</f>
        <v>-0.02678571428571419</v>
      </c>
    </row>
    <row r="55" spans="1:5" ht="15">
      <c r="A55" s="25"/>
      <c r="B55" s="16"/>
      <c r="C55" s="17"/>
      <c r="D55" s="14"/>
      <c r="E55" s="30"/>
    </row>
    <row r="56" spans="1:5" ht="15">
      <c r="A56" s="25"/>
      <c r="B56" s="27"/>
      <c r="C56" s="26"/>
      <c r="D56" s="34"/>
      <c r="E56" s="30"/>
    </row>
    <row r="57" spans="1:5" ht="15">
      <c r="A57" s="11" t="s">
        <v>24</v>
      </c>
      <c r="B57" s="12">
        <f>SUM(B58:B62)</f>
        <v>2190.8</v>
      </c>
      <c r="C57" s="13">
        <f>SUM(C58:C62)</f>
        <v>2190.8</v>
      </c>
      <c r="D57" s="14">
        <f aca="true" t="shared" si="5" ref="D57:D63">C57*100%/B57</f>
        <v>1</v>
      </c>
      <c r="E57" s="42">
        <f aca="true" t="shared" si="6" ref="E57:E63">$E$4-D57</f>
        <v>0</v>
      </c>
    </row>
    <row r="58" spans="1:5" ht="15">
      <c r="A58" s="15" t="s">
        <v>35</v>
      </c>
      <c r="B58" s="18">
        <f>B85</f>
        <v>172.5</v>
      </c>
      <c r="C58" s="18">
        <f>C85</f>
        <v>172.5</v>
      </c>
      <c r="D58" s="14">
        <f t="shared" si="5"/>
        <v>1</v>
      </c>
      <c r="E58" s="30">
        <f t="shared" si="6"/>
        <v>0</v>
      </c>
    </row>
    <row r="59" spans="1:5" ht="15">
      <c r="A59" s="15" t="s">
        <v>4</v>
      </c>
      <c r="B59" s="18">
        <f>B84</f>
        <v>957.2</v>
      </c>
      <c r="C59" s="18">
        <f>C84</f>
        <v>957.2</v>
      </c>
      <c r="D59" s="14">
        <f t="shared" si="5"/>
        <v>1</v>
      </c>
      <c r="E59" s="30">
        <f t="shared" si="6"/>
        <v>0</v>
      </c>
    </row>
    <row r="60" spans="1:5" ht="15">
      <c r="A60" s="15" t="s">
        <v>23</v>
      </c>
      <c r="B60" s="18">
        <f aca="true" t="shared" si="7" ref="B60:C62">B86</f>
        <v>78.3</v>
      </c>
      <c r="C60" s="18">
        <f t="shared" si="7"/>
        <v>78.3</v>
      </c>
      <c r="D60" s="14">
        <f t="shared" si="5"/>
        <v>1</v>
      </c>
      <c r="E60" s="30">
        <f t="shared" si="6"/>
        <v>0</v>
      </c>
    </row>
    <row r="61" spans="1:5" ht="15">
      <c r="A61" s="47" t="s">
        <v>30</v>
      </c>
      <c r="B61" s="18">
        <f t="shared" si="7"/>
        <v>982.8</v>
      </c>
      <c r="C61" s="18">
        <f t="shared" si="7"/>
        <v>982.8</v>
      </c>
      <c r="D61" s="14">
        <f t="shared" si="5"/>
        <v>1</v>
      </c>
      <c r="E61" s="30">
        <f t="shared" si="6"/>
        <v>0</v>
      </c>
    </row>
    <row r="62" spans="1:5" ht="15">
      <c r="A62" s="24" t="s">
        <v>27</v>
      </c>
      <c r="B62" s="19">
        <f t="shared" si="7"/>
        <v>0</v>
      </c>
      <c r="C62" s="19">
        <f t="shared" si="7"/>
        <v>0</v>
      </c>
      <c r="D62" s="14" t="e">
        <f t="shared" si="5"/>
        <v>#DIV/0!</v>
      </c>
      <c r="E62" s="45" t="e">
        <f t="shared" si="6"/>
        <v>#DIV/0!</v>
      </c>
    </row>
    <row r="63" spans="1:5" ht="15">
      <c r="A63" s="21" t="s">
        <v>9</v>
      </c>
      <c r="B63" s="22">
        <f>B57+B52</f>
        <v>4483.4</v>
      </c>
      <c r="C63" s="23">
        <f>C57+C52</f>
        <v>4604.4</v>
      </c>
      <c r="D63" s="39">
        <f t="shared" si="5"/>
        <v>1.0269884462684569</v>
      </c>
      <c r="E63" s="42">
        <f t="shared" si="6"/>
        <v>-0.026988446268456867</v>
      </c>
    </row>
    <row r="64" spans="1:5" ht="15">
      <c r="A64" s="24"/>
      <c r="B64" s="25"/>
      <c r="C64" s="26"/>
      <c r="D64" s="25"/>
      <c r="E64" s="20"/>
    </row>
    <row r="65" spans="1:5" ht="14.25">
      <c r="A65" s="6" t="s">
        <v>5</v>
      </c>
      <c r="B65" s="7"/>
      <c r="C65" s="8"/>
      <c r="D65" s="16"/>
      <c r="E65" s="10"/>
    </row>
    <row r="66" spans="1:5" ht="14.25">
      <c r="A66" s="15" t="s">
        <v>6</v>
      </c>
      <c r="B66" s="40">
        <f>B52*100/B63</f>
        <v>51.135299103359046</v>
      </c>
      <c r="C66" s="46">
        <f>C52*100/C63</f>
        <v>52.419424897923726</v>
      </c>
      <c r="D66" s="16"/>
      <c r="E66" s="10"/>
    </row>
    <row r="67" spans="1:5" ht="15">
      <c r="A67" s="24" t="s">
        <v>21</v>
      </c>
      <c r="B67" s="19"/>
      <c r="C67" s="20"/>
      <c r="D67" s="27"/>
      <c r="E67" s="49"/>
    </row>
    <row r="68" spans="1:5" ht="14.25">
      <c r="A68" s="2"/>
      <c r="B68" s="2"/>
      <c r="C68" s="2"/>
      <c r="D68" s="2"/>
      <c r="E68" s="2"/>
    </row>
    <row r="69" spans="1:5" ht="15">
      <c r="A69" s="3" t="s">
        <v>11</v>
      </c>
      <c r="B69" s="3"/>
      <c r="C69" s="3"/>
      <c r="D69" s="3"/>
      <c r="E69" s="2"/>
    </row>
    <row r="70" spans="1:6" ht="15.75" thickBot="1">
      <c r="A70" s="2"/>
      <c r="B70" s="2"/>
      <c r="C70" s="2"/>
      <c r="D70" s="2"/>
      <c r="E70" s="44">
        <v>1</v>
      </c>
      <c r="F70" s="31" t="s">
        <v>20</v>
      </c>
    </row>
    <row r="71" spans="1:6" ht="45.75" thickBot="1">
      <c r="A71" s="51" t="s">
        <v>12</v>
      </c>
      <c r="B71" s="52" t="s">
        <v>2</v>
      </c>
      <c r="C71" s="53" t="s">
        <v>13</v>
      </c>
      <c r="D71" s="54" t="s">
        <v>0</v>
      </c>
      <c r="E71" s="55" t="s">
        <v>32</v>
      </c>
      <c r="F71" s="56" t="s">
        <v>19</v>
      </c>
    </row>
    <row r="72" spans="1:6" ht="14.25">
      <c r="A72" s="29"/>
      <c r="B72" s="8"/>
      <c r="C72" s="8"/>
      <c r="D72" s="8"/>
      <c r="E72" s="16"/>
      <c r="F72" s="1"/>
    </row>
    <row r="73" spans="1:6" ht="15">
      <c r="A73" s="37" t="s">
        <v>14</v>
      </c>
      <c r="B73" s="35">
        <v>298.6</v>
      </c>
      <c r="C73" s="35">
        <v>313.7</v>
      </c>
      <c r="D73" s="36">
        <f aca="true" t="shared" si="8" ref="D73:D89">C73*100%/B73</f>
        <v>1.0505693235097118</v>
      </c>
      <c r="E73" s="43">
        <f>$E$25-D73</f>
        <v>-0.05056932350971177</v>
      </c>
      <c r="F73" s="38">
        <f>C73*100%/C89</f>
        <v>0.06813048388497957</v>
      </c>
    </row>
    <row r="74" spans="1:6" ht="15">
      <c r="A74" s="37" t="s">
        <v>36</v>
      </c>
      <c r="B74" s="35">
        <v>837.8</v>
      </c>
      <c r="C74" s="35">
        <v>912</v>
      </c>
      <c r="D74" s="36">
        <f t="shared" si="8"/>
        <v>1.0885652900453568</v>
      </c>
      <c r="E74" s="43">
        <f aca="true" t="shared" si="9" ref="E74:E89">$E$25-D74</f>
        <v>-0.08856529004535685</v>
      </c>
      <c r="F74" s="38">
        <f>C74*100%/C89</f>
        <v>0.19807140995569453</v>
      </c>
    </row>
    <row r="75" spans="1:6" ht="15">
      <c r="A75" s="37" t="s">
        <v>15</v>
      </c>
      <c r="B75" s="35">
        <v>82.7</v>
      </c>
      <c r="C75" s="35">
        <v>86.2</v>
      </c>
      <c r="D75" s="36">
        <f t="shared" si="8"/>
        <v>1.0423216444981862</v>
      </c>
      <c r="E75" s="43">
        <f t="shared" si="9"/>
        <v>-0.042321644498186206</v>
      </c>
      <c r="F75" s="38">
        <f>C75*100%/C89</f>
        <v>0.0187212231778299</v>
      </c>
    </row>
    <row r="76" spans="1:6" ht="15">
      <c r="A76" s="37" t="s">
        <v>16</v>
      </c>
      <c r="B76" s="35">
        <v>948.7</v>
      </c>
      <c r="C76" s="35">
        <v>973.6</v>
      </c>
      <c r="D76" s="36">
        <f t="shared" si="8"/>
        <v>1.0262464425002635</v>
      </c>
      <c r="E76" s="43">
        <f t="shared" si="9"/>
        <v>-0.026246442500263534</v>
      </c>
      <c r="F76" s="38">
        <f>C76*100%/C89</f>
        <v>0.21144991747024583</v>
      </c>
    </row>
    <row r="77" spans="1:6" ht="30">
      <c r="A77" s="112" t="s">
        <v>40</v>
      </c>
      <c r="B77" s="35">
        <v>0</v>
      </c>
      <c r="C77" s="35">
        <v>0</v>
      </c>
      <c r="D77" s="36" t="e">
        <f t="shared" si="8"/>
        <v>#DIV/0!</v>
      </c>
      <c r="E77" s="43" t="e">
        <f t="shared" si="9"/>
        <v>#DIV/0!</v>
      </c>
      <c r="F77" s="38">
        <f>C77*100%/C89</f>
        <v>0</v>
      </c>
    </row>
    <row r="78" spans="1:6" ht="30">
      <c r="A78" s="48" t="s">
        <v>26</v>
      </c>
      <c r="B78" s="35">
        <v>1.6</v>
      </c>
      <c r="C78" s="35">
        <v>1.6</v>
      </c>
      <c r="D78" s="36">
        <f t="shared" si="8"/>
        <v>1</v>
      </c>
      <c r="E78" s="43">
        <f t="shared" si="9"/>
        <v>0</v>
      </c>
      <c r="F78" s="38">
        <f>C78*100%/C89</f>
        <v>0.0003474937016766571</v>
      </c>
    </row>
    <row r="79" spans="1:6" ht="15">
      <c r="A79" s="37" t="s">
        <v>17</v>
      </c>
      <c r="B79" s="35">
        <v>24.7</v>
      </c>
      <c r="C79" s="35">
        <v>27.2</v>
      </c>
      <c r="D79" s="36">
        <f t="shared" si="8"/>
        <v>1.1012145748987854</v>
      </c>
      <c r="E79" s="43">
        <f t="shared" si="9"/>
        <v>-0.10121457489878538</v>
      </c>
      <c r="F79" s="38">
        <f>C79*100%/C89</f>
        <v>0.00590739292850317</v>
      </c>
    </row>
    <row r="80" spans="1:6" ht="15">
      <c r="A80" s="37" t="s">
        <v>33</v>
      </c>
      <c r="B80" s="35">
        <v>8.5</v>
      </c>
      <c r="C80" s="35">
        <v>9.3</v>
      </c>
      <c r="D80" s="36">
        <f t="shared" si="8"/>
        <v>1.0941176470588236</v>
      </c>
      <c r="E80" s="58">
        <f t="shared" si="9"/>
        <v>-0.09411764705882364</v>
      </c>
      <c r="F80" s="38">
        <f>C80*100%/C89</f>
        <v>0.0020198071409955696</v>
      </c>
    </row>
    <row r="81" spans="1:6" ht="15">
      <c r="A81" s="37" t="s">
        <v>58</v>
      </c>
      <c r="B81" s="35">
        <v>16.1</v>
      </c>
      <c r="C81" s="35">
        <v>16.1</v>
      </c>
      <c r="D81" s="36">
        <f t="shared" si="8"/>
        <v>1</v>
      </c>
      <c r="E81" s="43">
        <f t="shared" si="9"/>
        <v>0</v>
      </c>
      <c r="F81" s="38">
        <f>C81*100%/C89</f>
        <v>0.003496655373121362</v>
      </c>
    </row>
    <row r="82" spans="1:6" ht="15">
      <c r="A82" s="48" t="s">
        <v>53</v>
      </c>
      <c r="B82" s="35">
        <v>71.6</v>
      </c>
      <c r="C82" s="35">
        <v>71.6</v>
      </c>
      <c r="D82" s="36">
        <f t="shared" si="8"/>
        <v>1</v>
      </c>
      <c r="E82" s="43">
        <f t="shared" si="9"/>
        <v>0</v>
      </c>
      <c r="F82" s="38"/>
    </row>
    <row r="83" spans="1:6" ht="15">
      <c r="A83" s="107" t="s">
        <v>39</v>
      </c>
      <c r="B83" s="35">
        <v>2.3</v>
      </c>
      <c r="C83" s="35">
        <v>2.3</v>
      </c>
      <c r="D83" s="36">
        <f t="shared" si="8"/>
        <v>1</v>
      </c>
      <c r="E83" s="43">
        <f t="shared" si="9"/>
        <v>0</v>
      </c>
      <c r="F83" s="38">
        <f>C83*100%/C89</f>
        <v>0.0004995221961601945</v>
      </c>
    </row>
    <row r="84" spans="1:6" ht="15">
      <c r="A84" s="37" t="s">
        <v>31</v>
      </c>
      <c r="B84" s="35">
        <v>957.2</v>
      </c>
      <c r="C84" s="35">
        <v>957.2</v>
      </c>
      <c r="D84" s="36">
        <f t="shared" si="8"/>
        <v>1</v>
      </c>
      <c r="E84" s="43">
        <f t="shared" si="9"/>
        <v>0</v>
      </c>
      <c r="F84" s="38">
        <f>C84*100%/C89</f>
        <v>0.2078881070280601</v>
      </c>
    </row>
    <row r="85" spans="1:6" ht="15">
      <c r="A85" s="37" t="s">
        <v>34</v>
      </c>
      <c r="B85" s="35">
        <v>172.5</v>
      </c>
      <c r="C85" s="35">
        <v>172.5</v>
      </c>
      <c r="D85" s="36">
        <f t="shared" si="8"/>
        <v>1</v>
      </c>
      <c r="E85" s="43">
        <f t="shared" si="9"/>
        <v>0</v>
      </c>
      <c r="F85" s="38">
        <f>C85*100%/C89</f>
        <v>0.03746416471201459</v>
      </c>
    </row>
    <row r="86" spans="1:6" ht="15">
      <c r="A86" s="37" t="s">
        <v>23</v>
      </c>
      <c r="B86" s="35">
        <v>78.3</v>
      </c>
      <c r="C86" s="35">
        <v>78.3</v>
      </c>
      <c r="D86" s="36">
        <f t="shared" si="8"/>
        <v>1</v>
      </c>
      <c r="E86" s="43">
        <f t="shared" si="9"/>
        <v>0</v>
      </c>
      <c r="F86" s="38">
        <f>C86*100%/C89</f>
        <v>0.017005473025801406</v>
      </c>
    </row>
    <row r="87" spans="1:6" ht="15">
      <c r="A87" s="48" t="s">
        <v>29</v>
      </c>
      <c r="B87" s="35">
        <v>982.8</v>
      </c>
      <c r="C87" s="35">
        <v>982.8</v>
      </c>
      <c r="D87" s="36">
        <f t="shared" si="8"/>
        <v>1</v>
      </c>
      <c r="E87" s="43">
        <f t="shared" si="9"/>
        <v>0</v>
      </c>
      <c r="F87" s="38">
        <f>C87*100%/C89</f>
        <v>0.2134480062548866</v>
      </c>
    </row>
    <row r="88" spans="1:6" ht="15">
      <c r="A88" s="48" t="s">
        <v>27</v>
      </c>
      <c r="B88" s="35"/>
      <c r="C88" s="35"/>
      <c r="D88" s="36" t="e">
        <f t="shared" si="8"/>
        <v>#DIV/0!</v>
      </c>
      <c r="E88" s="43" t="e">
        <f t="shared" si="9"/>
        <v>#DIV/0!</v>
      </c>
      <c r="F88" s="38">
        <f>C88*100%/C89</f>
        <v>0</v>
      </c>
    </row>
    <row r="89" spans="1:6" ht="15">
      <c r="A89" s="37" t="s">
        <v>18</v>
      </c>
      <c r="B89" s="50">
        <f>SUM(B73:B88)</f>
        <v>4483.400000000001</v>
      </c>
      <c r="C89" s="50">
        <f>SUM(C73:C88)</f>
        <v>4604.400000000001</v>
      </c>
      <c r="D89" s="36">
        <f t="shared" si="8"/>
        <v>1.0269884462684569</v>
      </c>
      <c r="E89" s="43">
        <f t="shared" si="9"/>
        <v>-0.026988446268456867</v>
      </c>
      <c r="F89" s="38">
        <f>C89*100%/C89</f>
        <v>1</v>
      </c>
    </row>
    <row r="94" spans="1:5" ht="12.75">
      <c r="A94" s="59" t="s">
        <v>69</v>
      </c>
      <c r="B94" s="60"/>
      <c r="C94" s="60"/>
      <c r="D94" s="60"/>
      <c r="E94" s="60"/>
    </row>
    <row r="95" spans="1:5" ht="15">
      <c r="A95" s="61"/>
      <c r="B95" s="60"/>
      <c r="C95" s="60"/>
      <c r="D95" s="60"/>
      <c r="E95" s="60"/>
    </row>
    <row r="96" spans="4:5" ht="13.5" thickBot="1">
      <c r="D96" t="s">
        <v>25</v>
      </c>
      <c r="E96" s="41">
        <v>1</v>
      </c>
    </row>
    <row r="97" spans="1:5" ht="15">
      <c r="A97" s="32" t="s">
        <v>1</v>
      </c>
      <c r="B97" s="28" t="s">
        <v>2</v>
      </c>
      <c r="C97" s="28" t="s">
        <v>22</v>
      </c>
      <c r="D97" s="33" t="s">
        <v>0</v>
      </c>
      <c r="E97" s="5" t="s">
        <v>10</v>
      </c>
    </row>
    <row r="98" spans="1:5" ht="14.25">
      <c r="A98" s="7"/>
      <c r="B98" s="7"/>
      <c r="C98" s="8"/>
      <c r="D98" s="9"/>
      <c r="E98" s="8"/>
    </row>
    <row r="99" spans="1:5" ht="15">
      <c r="A99" s="12" t="s">
        <v>3</v>
      </c>
      <c r="B99" s="12">
        <f>B100+B101+B102</f>
        <v>1487.95</v>
      </c>
      <c r="C99" s="13">
        <f>SUM(C100:C102)</f>
        <v>1832.6599999999999</v>
      </c>
      <c r="D99" s="14">
        <f>C99*100%/B99</f>
        <v>1.231667730770523</v>
      </c>
      <c r="E99" s="30">
        <f>$E$4-D99</f>
        <v>-0.23166773077052305</v>
      </c>
    </row>
    <row r="100" spans="1:5" ht="15">
      <c r="A100" s="18" t="s">
        <v>7</v>
      </c>
      <c r="B100" s="16">
        <f>B120+B122+B123+B124+B125+B121</f>
        <v>1482.05</v>
      </c>
      <c r="C100" s="16">
        <f>C120+C122+C123+C124+C125+C121</f>
        <v>1746.1799999999998</v>
      </c>
      <c r="D100" s="14">
        <f>C100*100%/B100</f>
        <v>1.1782193583212441</v>
      </c>
      <c r="E100" s="30">
        <f>$E$4-D100</f>
        <v>-0.17821935832124414</v>
      </c>
    </row>
    <row r="101" spans="1:5" ht="15">
      <c r="A101" s="18" t="s">
        <v>8</v>
      </c>
      <c r="B101" s="16">
        <f>B126+B128+B130+B127+B129</f>
        <v>5.9</v>
      </c>
      <c r="C101" s="17">
        <f>C126+C128+C130+C127+C129</f>
        <v>86.48</v>
      </c>
      <c r="D101" s="14">
        <f>C101*100%/B101</f>
        <v>14.657627118644067</v>
      </c>
      <c r="E101" s="30">
        <f>$E$4-D101</f>
        <v>-13.657627118644067</v>
      </c>
    </row>
    <row r="102" spans="1:5" ht="15">
      <c r="A102" s="25"/>
      <c r="B102" s="16"/>
      <c r="C102" s="17"/>
      <c r="D102" s="14"/>
      <c r="E102" s="30"/>
    </row>
    <row r="103" spans="1:5" ht="15">
      <c r="A103" s="25"/>
      <c r="B103" s="27"/>
      <c r="C103" s="26"/>
      <c r="D103" s="34"/>
      <c r="E103" s="30"/>
    </row>
    <row r="104" spans="1:5" ht="15">
      <c r="A104" s="11" t="s">
        <v>24</v>
      </c>
      <c r="B104" s="12">
        <f>SUM(B105:B109)</f>
        <v>2389.42</v>
      </c>
      <c r="C104" s="13">
        <f>SUM(C105:C109)</f>
        <v>2537.31</v>
      </c>
      <c r="D104" s="14">
        <f aca="true" t="shared" si="10" ref="D104:D110">C104*100%/B104</f>
        <v>1.0618936813117827</v>
      </c>
      <c r="E104" s="42">
        <f aca="true" t="shared" si="11" ref="E104:E110">$E$4-D104</f>
        <v>-0.061893681311782744</v>
      </c>
    </row>
    <row r="105" spans="1:5" ht="15">
      <c r="A105" s="15" t="s">
        <v>35</v>
      </c>
      <c r="B105" s="18">
        <f>B132</f>
        <v>847.98</v>
      </c>
      <c r="C105" s="18">
        <f>C132</f>
        <v>955.52</v>
      </c>
      <c r="D105" s="14">
        <f t="shared" si="10"/>
        <v>1.126819028750678</v>
      </c>
      <c r="E105" s="30">
        <f t="shared" si="11"/>
        <v>-0.12681902875067808</v>
      </c>
    </row>
    <row r="106" spans="1:5" ht="15">
      <c r="A106" s="15" t="s">
        <v>4</v>
      </c>
      <c r="B106" s="18">
        <f>B131</f>
        <v>446.6</v>
      </c>
      <c r="C106" s="18">
        <f>C131</f>
        <v>446.58</v>
      </c>
      <c r="D106" s="14">
        <f t="shared" si="10"/>
        <v>0.9999552171965964</v>
      </c>
      <c r="E106" s="30">
        <f t="shared" si="11"/>
        <v>4.478280340358687E-05</v>
      </c>
    </row>
    <row r="107" spans="1:5" ht="15">
      <c r="A107" s="15" t="s">
        <v>23</v>
      </c>
      <c r="B107" s="18">
        <f aca="true" t="shared" si="12" ref="B107:C109">B133</f>
        <v>71.5</v>
      </c>
      <c r="C107" s="18">
        <f t="shared" si="12"/>
        <v>71.21</v>
      </c>
      <c r="D107" s="14">
        <f t="shared" si="10"/>
        <v>0.9959440559440559</v>
      </c>
      <c r="E107" s="30">
        <f t="shared" si="11"/>
        <v>0.004055944055944116</v>
      </c>
    </row>
    <row r="108" spans="1:5" ht="15">
      <c r="A108" s="47" t="s">
        <v>30</v>
      </c>
      <c r="B108" s="18">
        <f t="shared" si="12"/>
        <v>527.83</v>
      </c>
      <c r="C108" s="18">
        <f t="shared" si="12"/>
        <v>568.49</v>
      </c>
      <c r="D108" s="14">
        <f t="shared" si="10"/>
        <v>1.0770323778489286</v>
      </c>
      <c r="E108" s="30">
        <f t="shared" si="11"/>
        <v>-0.07703237784892858</v>
      </c>
    </row>
    <row r="109" spans="1:5" ht="15">
      <c r="A109" s="24" t="s">
        <v>27</v>
      </c>
      <c r="B109" s="19">
        <f t="shared" si="12"/>
        <v>495.51</v>
      </c>
      <c r="C109" s="19">
        <f t="shared" si="12"/>
        <v>495.51</v>
      </c>
      <c r="D109" s="14">
        <f t="shared" si="10"/>
        <v>1</v>
      </c>
      <c r="E109" s="45">
        <f t="shared" si="11"/>
        <v>0</v>
      </c>
    </row>
    <row r="110" spans="1:5" ht="15">
      <c r="A110" s="21" t="s">
        <v>9</v>
      </c>
      <c r="B110" s="22">
        <f>B104+B99</f>
        <v>3877.37</v>
      </c>
      <c r="C110" s="23">
        <f>C104+C99</f>
        <v>4369.969999999999</v>
      </c>
      <c r="D110" s="39">
        <f t="shared" si="10"/>
        <v>1.1270448783582685</v>
      </c>
      <c r="E110" s="42">
        <f t="shared" si="11"/>
        <v>-0.1270448783582685</v>
      </c>
    </row>
    <row r="111" spans="1:5" ht="15">
      <c r="A111" s="24"/>
      <c r="B111" s="25"/>
      <c r="C111" s="26"/>
      <c r="D111" s="25"/>
      <c r="E111" s="20"/>
    </row>
    <row r="112" spans="1:5" ht="14.25">
      <c r="A112" s="6" t="s">
        <v>5</v>
      </c>
      <c r="B112" s="7"/>
      <c r="C112" s="8"/>
      <c r="D112" s="16"/>
      <c r="E112" s="10"/>
    </row>
    <row r="113" spans="1:5" ht="14.25">
      <c r="A113" s="15" t="s">
        <v>6</v>
      </c>
      <c r="B113" s="40">
        <f>B99*100/B110</f>
        <v>38.37523888615221</v>
      </c>
      <c r="C113" s="46">
        <f>C99*100/C110</f>
        <v>41.93758767222659</v>
      </c>
      <c r="D113" s="16"/>
      <c r="E113" s="10"/>
    </row>
    <row r="114" spans="1:5" ht="15">
      <c r="A114" s="24" t="s">
        <v>21</v>
      </c>
      <c r="B114" s="19"/>
      <c r="C114" s="20"/>
      <c r="D114" s="27"/>
      <c r="E114" s="49"/>
    </row>
    <row r="115" spans="1:5" ht="14.25">
      <c r="A115" s="2"/>
      <c r="B115" s="2"/>
      <c r="C115" s="2"/>
      <c r="D115" s="2"/>
      <c r="E115" s="2"/>
    </row>
    <row r="116" spans="1:5" ht="15">
      <c r="A116" s="3" t="s">
        <v>11</v>
      </c>
      <c r="B116" s="3"/>
      <c r="C116" s="3"/>
      <c r="D116" s="3"/>
      <c r="E116" s="2"/>
    </row>
    <row r="117" spans="1:6" ht="15.75" thickBot="1">
      <c r="A117" s="2"/>
      <c r="B117" s="2"/>
      <c r="C117" s="2"/>
      <c r="D117" s="2"/>
      <c r="E117" s="44">
        <v>1</v>
      </c>
      <c r="F117" s="31" t="s">
        <v>20</v>
      </c>
    </row>
    <row r="118" spans="1:6" ht="45.75" thickBot="1">
      <c r="A118" s="51" t="s">
        <v>12</v>
      </c>
      <c r="B118" s="52" t="s">
        <v>2</v>
      </c>
      <c r="C118" s="53" t="s">
        <v>13</v>
      </c>
      <c r="D118" s="54" t="s">
        <v>0</v>
      </c>
      <c r="E118" s="55" t="s">
        <v>32</v>
      </c>
      <c r="F118" s="56" t="s">
        <v>19</v>
      </c>
    </row>
    <row r="119" spans="1:6" ht="14.25">
      <c r="A119" s="29"/>
      <c r="B119" s="8"/>
      <c r="C119" s="8"/>
      <c r="D119" s="8"/>
      <c r="E119" s="16"/>
      <c r="F119" s="1"/>
    </row>
    <row r="120" spans="1:6" ht="15">
      <c r="A120" s="37" t="s">
        <v>14</v>
      </c>
      <c r="B120" s="35">
        <v>220</v>
      </c>
      <c r="C120" s="35">
        <v>239.14</v>
      </c>
      <c r="D120" s="36">
        <f aca="true" t="shared" si="13" ref="D120:D136">C120*100%/B120</f>
        <v>1.087</v>
      </c>
      <c r="E120" s="43">
        <f>$E$25-D120</f>
        <v>-0.08699999999999997</v>
      </c>
      <c r="F120" s="38">
        <f>C120*100%/C136</f>
        <v>0.054723487804264094</v>
      </c>
    </row>
    <row r="121" spans="1:6" ht="15">
      <c r="A121" s="37" t="s">
        <v>36</v>
      </c>
      <c r="B121" s="35">
        <v>734.15</v>
      </c>
      <c r="C121" s="35">
        <v>763.69</v>
      </c>
      <c r="D121" s="36">
        <f t="shared" si="13"/>
        <v>1.0402370087856707</v>
      </c>
      <c r="E121" s="43">
        <f aca="true" t="shared" si="14" ref="E121:E136">$E$25-D121</f>
        <v>-0.040237008785670714</v>
      </c>
      <c r="F121" s="38">
        <f>C121*100%/C136</f>
        <v>0.17475863678698023</v>
      </c>
    </row>
    <row r="122" spans="1:6" ht="15">
      <c r="A122" s="37" t="s">
        <v>15</v>
      </c>
      <c r="B122" s="35">
        <v>32.5</v>
      </c>
      <c r="C122" s="35">
        <v>64.14</v>
      </c>
      <c r="D122" s="36">
        <f t="shared" si="13"/>
        <v>1.9735384615384615</v>
      </c>
      <c r="E122" s="43">
        <f t="shared" si="14"/>
        <v>-0.9735384615384615</v>
      </c>
      <c r="F122" s="38">
        <f>C122*100%/C136</f>
        <v>0.01467744629825834</v>
      </c>
    </row>
    <row r="123" spans="1:6" ht="15">
      <c r="A123" s="37" t="s">
        <v>16</v>
      </c>
      <c r="B123" s="35">
        <v>493.9</v>
      </c>
      <c r="C123" s="35">
        <v>678.41</v>
      </c>
      <c r="D123" s="36">
        <f t="shared" si="13"/>
        <v>1.3735776472970236</v>
      </c>
      <c r="E123" s="43">
        <f t="shared" si="14"/>
        <v>-0.3735776472970236</v>
      </c>
      <c r="F123" s="38">
        <f>C123*100%/C136</f>
        <v>0.15524362867479638</v>
      </c>
    </row>
    <row r="124" spans="1:6" ht="30">
      <c r="A124" s="112" t="s">
        <v>40</v>
      </c>
      <c r="B124" s="35">
        <v>0</v>
      </c>
      <c r="C124" s="35">
        <v>0</v>
      </c>
      <c r="D124" s="36" t="e">
        <f t="shared" si="13"/>
        <v>#DIV/0!</v>
      </c>
      <c r="E124" s="43" t="e">
        <f t="shared" si="14"/>
        <v>#DIV/0!</v>
      </c>
      <c r="F124" s="38">
        <f>C124*100%/C136</f>
        <v>0</v>
      </c>
    </row>
    <row r="125" spans="1:6" ht="30">
      <c r="A125" s="48" t="s">
        <v>26</v>
      </c>
      <c r="B125" s="35">
        <v>1.5</v>
      </c>
      <c r="C125" s="35">
        <v>0.8</v>
      </c>
      <c r="D125" s="36">
        <f t="shared" si="13"/>
        <v>0.5333333333333333</v>
      </c>
      <c r="E125" s="43">
        <f t="shared" si="14"/>
        <v>0.4666666666666667</v>
      </c>
      <c r="F125" s="38">
        <f>C125*100%/C136</f>
        <v>0.0001830676183131692</v>
      </c>
    </row>
    <row r="126" spans="1:6" ht="15">
      <c r="A126" s="37" t="s">
        <v>17</v>
      </c>
      <c r="B126" s="35">
        <v>0.7</v>
      </c>
      <c r="C126" s="35">
        <v>19.66</v>
      </c>
      <c r="D126" s="36">
        <f t="shared" si="13"/>
        <v>28.08571428571429</v>
      </c>
      <c r="E126" s="43">
        <f t="shared" si="14"/>
        <v>-27.08571428571429</v>
      </c>
      <c r="F126" s="38">
        <f>C126*100%/C136</f>
        <v>0.004498886720046133</v>
      </c>
    </row>
    <row r="127" spans="1:6" ht="15">
      <c r="A127" s="37" t="s">
        <v>33</v>
      </c>
      <c r="B127" s="35">
        <v>5.2</v>
      </c>
      <c r="C127" s="35">
        <v>7.34</v>
      </c>
      <c r="D127" s="36">
        <f t="shared" si="13"/>
        <v>1.4115384615384614</v>
      </c>
      <c r="E127" s="58">
        <f t="shared" si="14"/>
        <v>-0.4115384615384614</v>
      </c>
      <c r="F127" s="38">
        <f>C127*100%/C136</f>
        <v>0.0016796453980233272</v>
      </c>
    </row>
    <row r="128" spans="1:6" ht="15">
      <c r="A128" s="37" t="s">
        <v>28</v>
      </c>
      <c r="B128" s="35">
        <v>0</v>
      </c>
      <c r="C128" s="35">
        <v>59.48</v>
      </c>
      <c r="D128" s="36" t="e">
        <f t="shared" si="13"/>
        <v>#DIV/0!</v>
      </c>
      <c r="E128" s="43" t="e">
        <f t="shared" si="14"/>
        <v>#DIV/0!</v>
      </c>
      <c r="F128" s="38">
        <f>C128*100%/C136</f>
        <v>0.013611077421584128</v>
      </c>
    </row>
    <row r="129" spans="1:6" ht="15">
      <c r="A129" s="48" t="s">
        <v>53</v>
      </c>
      <c r="B129" s="35">
        <v>0</v>
      </c>
      <c r="C129" s="35">
        <v>0</v>
      </c>
      <c r="D129" s="36" t="e">
        <f t="shared" si="13"/>
        <v>#DIV/0!</v>
      </c>
      <c r="E129" s="43" t="e">
        <f t="shared" si="14"/>
        <v>#DIV/0!</v>
      </c>
      <c r="F129" s="38"/>
    </row>
    <row r="130" spans="1:6" ht="15">
      <c r="A130" s="107" t="s">
        <v>39</v>
      </c>
      <c r="B130" s="35">
        <v>0</v>
      </c>
      <c r="C130" s="35">
        <v>0</v>
      </c>
      <c r="D130" s="36" t="e">
        <f t="shared" si="13"/>
        <v>#DIV/0!</v>
      </c>
      <c r="E130" s="43" t="e">
        <f t="shared" si="14"/>
        <v>#DIV/0!</v>
      </c>
      <c r="F130" s="38">
        <f>C130*100%/C136</f>
        <v>0</v>
      </c>
    </row>
    <row r="131" spans="1:6" ht="15">
      <c r="A131" s="37" t="s">
        <v>31</v>
      </c>
      <c r="B131" s="35">
        <v>446.6</v>
      </c>
      <c r="C131" s="35">
        <v>446.58</v>
      </c>
      <c r="D131" s="36">
        <f t="shared" si="13"/>
        <v>0.9999552171965964</v>
      </c>
      <c r="E131" s="43">
        <f t="shared" si="14"/>
        <v>4.478280340358687E-05</v>
      </c>
      <c r="F131" s="38">
        <f>C131*100%/C136</f>
        <v>0.10219292123286887</v>
      </c>
    </row>
    <row r="132" spans="1:6" ht="15">
      <c r="A132" s="37" t="s">
        <v>34</v>
      </c>
      <c r="B132" s="35">
        <v>847.98</v>
      </c>
      <c r="C132" s="35">
        <v>955.52</v>
      </c>
      <c r="D132" s="36">
        <f t="shared" si="13"/>
        <v>1.126819028750678</v>
      </c>
      <c r="E132" s="43">
        <f t="shared" si="14"/>
        <v>-0.12681902875067808</v>
      </c>
      <c r="F132" s="38">
        <f>C132*100%/C136</f>
        <v>0.21865596331324927</v>
      </c>
    </row>
    <row r="133" spans="1:6" ht="15">
      <c r="A133" s="37" t="s">
        <v>23</v>
      </c>
      <c r="B133" s="35">
        <v>71.5</v>
      </c>
      <c r="C133" s="35">
        <v>71.21</v>
      </c>
      <c r="D133" s="36">
        <f t="shared" si="13"/>
        <v>0.9959440559440559</v>
      </c>
      <c r="E133" s="43">
        <f t="shared" si="14"/>
        <v>0.004055944055944116</v>
      </c>
      <c r="F133" s="38">
        <f>C133*100%/C136</f>
        <v>0.01629530637510097</v>
      </c>
    </row>
    <row r="134" spans="1:6" ht="15">
      <c r="A134" s="48" t="s">
        <v>29</v>
      </c>
      <c r="B134" s="35">
        <v>527.83</v>
      </c>
      <c r="C134" s="35">
        <v>568.49</v>
      </c>
      <c r="D134" s="36">
        <f t="shared" si="13"/>
        <v>1.0770323778489286</v>
      </c>
      <c r="E134" s="43">
        <f t="shared" si="14"/>
        <v>-0.07703237784892858</v>
      </c>
      <c r="F134" s="38">
        <f>C134*100%/C136</f>
        <v>0.13009013791856694</v>
      </c>
    </row>
    <row r="135" spans="1:6" ht="15">
      <c r="A135" s="48" t="s">
        <v>27</v>
      </c>
      <c r="B135" s="35">
        <v>495.51</v>
      </c>
      <c r="C135" s="35">
        <v>495.51</v>
      </c>
      <c r="D135" s="36">
        <f t="shared" si="13"/>
        <v>1</v>
      </c>
      <c r="E135" s="43">
        <f t="shared" si="14"/>
        <v>0</v>
      </c>
      <c r="F135" s="38">
        <f>C135*100%/C136</f>
        <v>0.11338979443794808</v>
      </c>
    </row>
    <row r="136" spans="1:6" ht="15">
      <c r="A136" s="37" t="s">
        <v>18</v>
      </c>
      <c r="B136" s="50">
        <f>SUM(B120:B135)</f>
        <v>3877.37</v>
      </c>
      <c r="C136" s="50">
        <f>SUM(C120:C135)</f>
        <v>4369.97</v>
      </c>
      <c r="D136" s="36">
        <f t="shared" si="13"/>
        <v>1.1270448783582687</v>
      </c>
      <c r="E136" s="43">
        <f t="shared" si="14"/>
        <v>-0.12704487835826872</v>
      </c>
      <c r="F136" s="38">
        <f>C136*100%/C136</f>
        <v>1</v>
      </c>
    </row>
  </sheetData>
  <sheetProtection/>
  <mergeCells count="1">
    <mergeCell ref="A2:E2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7"/>
  <sheetViews>
    <sheetView zoomScalePageLayoutView="0" workbookViewId="0" topLeftCell="A13">
      <selection activeCell="A94" sqref="A94:F139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2" spans="1:5" ht="22.5" customHeight="1">
      <c r="A2" s="121" t="s">
        <v>49</v>
      </c>
      <c r="B2" s="122"/>
      <c r="C2" s="122"/>
      <c r="D2" s="122"/>
      <c r="E2" s="122"/>
    </row>
    <row r="3" spans="1:5" ht="15">
      <c r="A3" s="119"/>
      <c r="B3" s="118"/>
      <c r="C3" s="118"/>
      <c r="D3" s="118"/>
      <c r="E3" s="118"/>
    </row>
    <row r="4" spans="4:5" ht="13.5" thickBot="1">
      <c r="D4" t="s">
        <v>25</v>
      </c>
      <c r="E4" s="41">
        <v>1</v>
      </c>
    </row>
    <row r="5" spans="1:5" ht="21" customHeight="1">
      <c r="A5" s="32" t="s">
        <v>1</v>
      </c>
      <c r="B5" s="28" t="s">
        <v>2</v>
      </c>
      <c r="C5" s="28" t="s">
        <v>22</v>
      </c>
      <c r="D5" s="33" t="s">
        <v>0</v>
      </c>
      <c r="E5" s="5" t="s">
        <v>10</v>
      </c>
    </row>
    <row r="6" spans="1:5" ht="14.25">
      <c r="A6" s="7"/>
      <c r="B6" s="7"/>
      <c r="C6" s="8"/>
      <c r="D6" s="9"/>
      <c r="E6" s="8"/>
    </row>
    <row r="7" spans="1:5" ht="15">
      <c r="A7" s="12" t="s">
        <v>3</v>
      </c>
      <c r="B7" s="12">
        <f>B8+B9+B10</f>
        <v>1991.4</v>
      </c>
      <c r="C7" s="13">
        <f>SUM(C8:C10)</f>
        <v>2051.3</v>
      </c>
      <c r="D7" s="14">
        <f>C7*100%/B7</f>
        <v>1.0300793411670182</v>
      </c>
      <c r="E7" s="30">
        <f>$E$4-D7</f>
        <v>-0.03007934116701816</v>
      </c>
    </row>
    <row r="8" spans="1:5" ht="15">
      <c r="A8" s="18" t="s">
        <v>7</v>
      </c>
      <c r="B8" s="16">
        <f>B28+B30+B31+B32+B33+B29</f>
        <v>1899.7</v>
      </c>
      <c r="C8" s="16">
        <f>C28+C30+C31+C32+C33+C29</f>
        <v>1952.1000000000001</v>
      </c>
      <c r="D8" s="14">
        <f>C8*100%/B8</f>
        <v>1.0275833026267305</v>
      </c>
      <c r="E8" s="30">
        <f>$E$4-D8</f>
        <v>-0.027583302626730477</v>
      </c>
    </row>
    <row r="9" spans="1:5" ht="15">
      <c r="A9" s="18" t="s">
        <v>8</v>
      </c>
      <c r="B9" s="16">
        <f>B34+B36+B38+B35+B37</f>
        <v>91.7</v>
      </c>
      <c r="C9" s="17">
        <f>C34+C36+C38+C35+C37</f>
        <v>99.2</v>
      </c>
      <c r="D9" s="14">
        <f>C9*100%/B9</f>
        <v>1.0817884405670666</v>
      </c>
      <c r="E9" s="30">
        <f>$E$4-D9</f>
        <v>-0.08178844056706658</v>
      </c>
    </row>
    <row r="10" spans="1:5" ht="15">
      <c r="A10" s="25"/>
      <c r="B10" s="16"/>
      <c r="C10" s="17"/>
      <c r="D10" s="14"/>
      <c r="E10" s="30"/>
    </row>
    <row r="11" spans="1:5" ht="15">
      <c r="A11" s="25"/>
      <c r="B11" s="27"/>
      <c r="C11" s="26"/>
      <c r="D11" s="34"/>
      <c r="E11" s="30"/>
    </row>
    <row r="12" spans="1:5" ht="15">
      <c r="A12" s="11" t="s">
        <v>24</v>
      </c>
      <c r="B12" s="12">
        <f>SUM(B13:B17)</f>
        <v>2187.2</v>
      </c>
      <c r="C12" s="13">
        <f>SUM(C13:C17)</f>
        <v>2187.2</v>
      </c>
      <c r="D12" s="14">
        <f aca="true" t="shared" si="0" ref="D12:D18">C12*100%/B12</f>
        <v>1</v>
      </c>
      <c r="E12" s="42">
        <f aca="true" t="shared" si="1" ref="E12:E18">$E$4-D12</f>
        <v>0</v>
      </c>
    </row>
    <row r="13" spans="1:5" ht="15">
      <c r="A13" s="15" t="s">
        <v>35</v>
      </c>
      <c r="B13" s="18">
        <f>B40</f>
        <v>94.7</v>
      </c>
      <c r="C13" s="18">
        <f>C40</f>
        <v>94.7</v>
      </c>
      <c r="D13" s="14">
        <f t="shared" si="0"/>
        <v>1</v>
      </c>
      <c r="E13" s="30">
        <f t="shared" si="1"/>
        <v>0</v>
      </c>
    </row>
    <row r="14" spans="1:5" ht="15">
      <c r="A14" s="15" t="s">
        <v>4</v>
      </c>
      <c r="B14" s="18">
        <f>B39</f>
        <v>1027.6</v>
      </c>
      <c r="C14" s="18">
        <f>C39</f>
        <v>1027.6</v>
      </c>
      <c r="D14" s="14">
        <f t="shared" si="0"/>
        <v>1</v>
      </c>
      <c r="E14" s="30">
        <f t="shared" si="1"/>
        <v>0</v>
      </c>
    </row>
    <row r="15" spans="1:5" ht="15">
      <c r="A15" s="15" t="s">
        <v>23</v>
      </c>
      <c r="B15" s="18">
        <f aca="true" t="shared" si="2" ref="B15:C17">B41</f>
        <v>58.4</v>
      </c>
      <c r="C15" s="18">
        <f t="shared" si="2"/>
        <v>58.4</v>
      </c>
      <c r="D15" s="14">
        <f t="shared" si="0"/>
        <v>1</v>
      </c>
      <c r="E15" s="30">
        <f t="shared" si="1"/>
        <v>0</v>
      </c>
    </row>
    <row r="16" spans="1:5" ht="15">
      <c r="A16" s="47" t="s">
        <v>30</v>
      </c>
      <c r="B16" s="18">
        <f t="shared" si="2"/>
        <v>501.3</v>
      </c>
      <c r="C16" s="18">
        <f t="shared" si="2"/>
        <v>501.3</v>
      </c>
      <c r="D16" s="14">
        <f t="shared" si="0"/>
        <v>1</v>
      </c>
      <c r="E16" s="30">
        <f t="shared" si="1"/>
        <v>0</v>
      </c>
    </row>
    <row r="17" spans="1:5" ht="15">
      <c r="A17" s="24" t="s">
        <v>27</v>
      </c>
      <c r="B17" s="19">
        <f t="shared" si="2"/>
        <v>505.2</v>
      </c>
      <c r="C17" s="19">
        <f t="shared" si="2"/>
        <v>505.2</v>
      </c>
      <c r="D17" s="14">
        <f t="shared" si="0"/>
        <v>1</v>
      </c>
      <c r="E17" s="45">
        <f t="shared" si="1"/>
        <v>0</v>
      </c>
    </row>
    <row r="18" spans="1:5" ht="15">
      <c r="A18" s="21" t="s">
        <v>9</v>
      </c>
      <c r="B18" s="22">
        <f>B12+B7</f>
        <v>4178.6</v>
      </c>
      <c r="C18" s="23">
        <f>C12+C7</f>
        <v>4238.5</v>
      </c>
      <c r="D18" s="39">
        <f t="shared" si="0"/>
        <v>1.0143349447183265</v>
      </c>
      <c r="E18" s="42">
        <f t="shared" si="1"/>
        <v>-0.014334944718326526</v>
      </c>
    </row>
    <row r="19" spans="1:5" ht="15">
      <c r="A19" s="24"/>
      <c r="B19" s="25"/>
      <c r="C19" s="26"/>
      <c r="D19" s="25"/>
      <c r="E19" s="20"/>
    </row>
    <row r="20" spans="1:5" ht="14.25">
      <c r="A20" s="6" t="s">
        <v>5</v>
      </c>
      <c r="B20" s="7"/>
      <c r="C20" s="8"/>
      <c r="D20" s="16"/>
      <c r="E20" s="10"/>
    </row>
    <row r="21" spans="1:5" ht="14.25">
      <c r="A21" s="15" t="s">
        <v>6</v>
      </c>
      <c r="B21" s="40">
        <f>B7*100/B18</f>
        <v>47.65711003685445</v>
      </c>
      <c r="C21" s="46">
        <f>C7*100/C18</f>
        <v>48.39683850418781</v>
      </c>
      <c r="D21" s="16"/>
      <c r="E21" s="10"/>
    </row>
    <row r="22" spans="1:5" ht="15">
      <c r="A22" s="24" t="s">
        <v>21</v>
      </c>
      <c r="B22" s="19"/>
      <c r="C22" s="20"/>
      <c r="D22" s="27"/>
      <c r="E22" s="49"/>
    </row>
    <row r="23" spans="1:5" ht="14.25">
      <c r="A23" s="2"/>
      <c r="B23" s="2"/>
      <c r="C23" s="2"/>
      <c r="D23" s="2"/>
      <c r="E23" s="2"/>
    </row>
    <row r="24" spans="1:5" ht="15">
      <c r="A24" s="3" t="s">
        <v>11</v>
      </c>
      <c r="B24" s="3"/>
      <c r="C24" s="3"/>
      <c r="D24" s="3"/>
      <c r="E24" s="2"/>
    </row>
    <row r="25" spans="1:6" ht="15.75" thickBot="1">
      <c r="A25" s="2"/>
      <c r="B25" s="2"/>
      <c r="C25" s="2"/>
      <c r="D25" s="2"/>
      <c r="E25" s="44">
        <v>1</v>
      </c>
      <c r="F25" s="31" t="s">
        <v>20</v>
      </c>
    </row>
    <row r="26" spans="1:6" s="57" customFormat="1" ht="63.75" customHeight="1" thickBot="1">
      <c r="A26" s="51" t="s">
        <v>12</v>
      </c>
      <c r="B26" s="101" t="s">
        <v>2</v>
      </c>
      <c r="C26" s="53" t="s">
        <v>13</v>
      </c>
      <c r="D26" s="54" t="s">
        <v>0</v>
      </c>
      <c r="E26" s="55" t="s">
        <v>32</v>
      </c>
      <c r="F26" s="56" t="s">
        <v>19</v>
      </c>
    </row>
    <row r="27" spans="1:6" ht="14.25">
      <c r="A27" s="29"/>
      <c r="B27" s="8"/>
      <c r="C27" s="8"/>
      <c r="D27" s="8"/>
      <c r="E27" s="16"/>
      <c r="F27" s="1"/>
    </row>
    <row r="28" spans="1:6" ht="15.75" customHeight="1">
      <c r="A28" s="37" t="s">
        <v>14</v>
      </c>
      <c r="B28" s="35">
        <v>287.4</v>
      </c>
      <c r="C28" s="35">
        <v>284.1</v>
      </c>
      <c r="D28" s="36">
        <f aca="true" t="shared" si="3" ref="D28:D44">C28*100%/B28</f>
        <v>0.9885177453027142</v>
      </c>
      <c r="E28" s="43">
        <f>$E$25-D28</f>
        <v>0.01148225469728581</v>
      </c>
      <c r="F28" s="38">
        <f>C28*100%/C44</f>
        <v>0.06702842986905745</v>
      </c>
    </row>
    <row r="29" spans="1:6" ht="15.75" customHeight="1">
      <c r="A29" s="37" t="s">
        <v>36</v>
      </c>
      <c r="B29" s="35">
        <v>663.7</v>
      </c>
      <c r="C29" s="35">
        <v>707.3</v>
      </c>
      <c r="D29" s="36">
        <f t="shared" si="3"/>
        <v>1.065692330872382</v>
      </c>
      <c r="E29" s="43">
        <f aca="true" t="shared" si="4" ref="E29:E44">$E$25-D29</f>
        <v>-0.06569233087238202</v>
      </c>
      <c r="F29" s="38">
        <f>C29*100%/C44</f>
        <v>0.16687507372891353</v>
      </c>
    </row>
    <row r="30" spans="1:6" ht="21" customHeight="1">
      <c r="A30" s="37" t="s">
        <v>15</v>
      </c>
      <c r="B30" s="35">
        <v>75.2</v>
      </c>
      <c r="C30" s="35">
        <v>75.1</v>
      </c>
      <c r="D30" s="36">
        <f t="shared" si="3"/>
        <v>0.9986702127659574</v>
      </c>
      <c r="E30" s="43">
        <f t="shared" si="4"/>
        <v>0.0013297872340426453</v>
      </c>
      <c r="F30" s="38">
        <f>C30*100%/C44</f>
        <v>0.01771853249970508</v>
      </c>
    </row>
    <row r="31" spans="1:6" ht="27.75" customHeight="1">
      <c r="A31" s="37" t="s">
        <v>16</v>
      </c>
      <c r="B31" s="35">
        <v>864.9</v>
      </c>
      <c r="C31" s="35">
        <v>877.1</v>
      </c>
      <c r="D31" s="36">
        <f t="shared" si="3"/>
        <v>1.0141056769568737</v>
      </c>
      <c r="E31" s="43">
        <f t="shared" si="4"/>
        <v>-0.014105676956873703</v>
      </c>
      <c r="F31" s="38">
        <f>C31*100%/C44</f>
        <v>0.2069364161849711</v>
      </c>
    </row>
    <row r="32" spans="1:6" ht="30" customHeight="1">
      <c r="A32" s="48" t="s">
        <v>40</v>
      </c>
      <c r="B32" s="35">
        <v>4.8</v>
      </c>
      <c r="C32" s="35">
        <v>4.8</v>
      </c>
      <c r="D32" s="36">
        <f t="shared" si="3"/>
        <v>1</v>
      </c>
      <c r="E32" s="43">
        <f t="shared" si="4"/>
        <v>0</v>
      </c>
      <c r="F32" s="38">
        <f>C32*100%/C44</f>
        <v>0.001132476111832016</v>
      </c>
    </row>
    <row r="33" spans="1:6" ht="27.75" customHeight="1">
      <c r="A33" s="48" t="s">
        <v>26</v>
      </c>
      <c r="B33" s="35">
        <v>3.7</v>
      </c>
      <c r="C33" s="35">
        <v>3.7</v>
      </c>
      <c r="D33" s="36">
        <f t="shared" si="3"/>
        <v>1</v>
      </c>
      <c r="E33" s="43">
        <f t="shared" si="4"/>
        <v>0</v>
      </c>
      <c r="F33" s="38">
        <f>C33*100%/C44</f>
        <v>0.0008729503362038457</v>
      </c>
    </row>
    <row r="34" spans="1:6" ht="16.5" customHeight="1">
      <c r="A34" s="37" t="s">
        <v>17</v>
      </c>
      <c r="B34" s="35">
        <v>14.5</v>
      </c>
      <c r="C34" s="35">
        <v>14.6</v>
      </c>
      <c r="D34" s="36">
        <f t="shared" si="3"/>
        <v>1.006896551724138</v>
      </c>
      <c r="E34" s="43">
        <f t="shared" si="4"/>
        <v>-0.006896551724137945</v>
      </c>
      <c r="F34" s="38">
        <f>C34*100%/C44</f>
        <v>0.0034446148401557153</v>
      </c>
    </row>
    <row r="35" spans="1:6" ht="16.5" customHeight="1">
      <c r="A35" s="37" t="s">
        <v>33</v>
      </c>
      <c r="B35" s="35">
        <v>0</v>
      </c>
      <c r="C35" s="35">
        <v>0</v>
      </c>
      <c r="D35" s="36" t="e">
        <f t="shared" si="3"/>
        <v>#DIV/0!</v>
      </c>
      <c r="E35" s="58" t="e">
        <f t="shared" si="4"/>
        <v>#DIV/0!</v>
      </c>
      <c r="F35" s="38">
        <f>C35*100%/C44</f>
        <v>0</v>
      </c>
    </row>
    <row r="36" spans="1:6" ht="19.5" customHeight="1">
      <c r="A36" s="37" t="s">
        <v>28</v>
      </c>
      <c r="B36" s="35">
        <v>50</v>
      </c>
      <c r="C36" s="35">
        <v>50</v>
      </c>
      <c r="D36" s="36">
        <f t="shared" si="3"/>
        <v>1</v>
      </c>
      <c r="E36" s="43">
        <f t="shared" si="4"/>
        <v>0</v>
      </c>
      <c r="F36" s="38">
        <f>C36*100%/C44</f>
        <v>0.011796626164916833</v>
      </c>
    </row>
    <row r="37" spans="1:6" ht="28.5" customHeight="1">
      <c r="A37" s="48" t="s">
        <v>37</v>
      </c>
      <c r="B37" s="35">
        <v>27.2</v>
      </c>
      <c r="C37" s="35">
        <v>27.2</v>
      </c>
      <c r="D37" s="36">
        <f t="shared" si="3"/>
        <v>1</v>
      </c>
      <c r="E37" s="43">
        <f t="shared" si="4"/>
        <v>0</v>
      </c>
      <c r="F37" s="38"/>
    </row>
    <row r="38" spans="1:6" ht="29.25" customHeight="1">
      <c r="A38" s="112" t="s">
        <v>41</v>
      </c>
      <c r="B38" s="35">
        <v>0</v>
      </c>
      <c r="C38" s="35">
        <v>7.4</v>
      </c>
      <c r="D38" s="36" t="e">
        <f t="shared" si="3"/>
        <v>#DIV/0!</v>
      </c>
      <c r="E38" s="43" t="e">
        <f t="shared" si="4"/>
        <v>#DIV/0!</v>
      </c>
      <c r="F38" s="38">
        <f>C38*100%/C44</f>
        <v>0.0017459006724076915</v>
      </c>
    </row>
    <row r="39" spans="1:6" ht="22.5" customHeight="1">
      <c r="A39" s="37" t="s">
        <v>31</v>
      </c>
      <c r="B39" s="35">
        <v>1027.6</v>
      </c>
      <c r="C39" s="35">
        <v>1027.6</v>
      </c>
      <c r="D39" s="36">
        <f t="shared" si="3"/>
        <v>1</v>
      </c>
      <c r="E39" s="43">
        <f t="shared" si="4"/>
        <v>0</v>
      </c>
      <c r="F39" s="38">
        <f>C39*100%/C44</f>
        <v>0.24244426094137075</v>
      </c>
    </row>
    <row r="40" spans="1:6" ht="20.25" customHeight="1">
      <c r="A40" s="37" t="s">
        <v>34</v>
      </c>
      <c r="B40" s="35">
        <v>94.7</v>
      </c>
      <c r="C40" s="35">
        <v>94.7</v>
      </c>
      <c r="D40" s="36">
        <f t="shared" si="3"/>
        <v>1</v>
      </c>
      <c r="E40" s="43">
        <f t="shared" si="4"/>
        <v>0</v>
      </c>
      <c r="F40" s="38">
        <f>C40*100%/C44</f>
        <v>0.022342809956352485</v>
      </c>
    </row>
    <row r="41" spans="1:6" ht="17.25" customHeight="1">
      <c r="A41" s="37" t="s">
        <v>23</v>
      </c>
      <c r="B41" s="35">
        <v>58.4</v>
      </c>
      <c r="C41" s="35">
        <v>58.4</v>
      </c>
      <c r="D41" s="36">
        <f t="shared" si="3"/>
        <v>1</v>
      </c>
      <c r="E41" s="43">
        <f t="shared" si="4"/>
        <v>0</v>
      </c>
      <c r="F41" s="38">
        <f>C41*100%/C44</f>
        <v>0.013778459360622861</v>
      </c>
    </row>
    <row r="42" spans="1:6" ht="15">
      <c r="A42" s="48" t="s">
        <v>29</v>
      </c>
      <c r="B42" s="35">
        <v>501.3</v>
      </c>
      <c r="C42" s="35">
        <v>501.3</v>
      </c>
      <c r="D42" s="36">
        <f t="shared" si="3"/>
        <v>1</v>
      </c>
      <c r="E42" s="43">
        <f t="shared" si="4"/>
        <v>0</v>
      </c>
      <c r="F42" s="38">
        <f>C42*100%/C44</f>
        <v>0.11827297392945618</v>
      </c>
    </row>
    <row r="43" spans="1:6" ht="15">
      <c r="A43" s="48" t="s">
        <v>27</v>
      </c>
      <c r="B43" s="35">
        <v>505.2</v>
      </c>
      <c r="C43" s="35">
        <v>505.2</v>
      </c>
      <c r="D43" s="36">
        <f t="shared" si="3"/>
        <v>1</v>
      </c>
      <c r="E43" s="43">
        <f t="shared" si="4"/>
        <v>0</v>
      </c>
      <c r="F43" s="38">
        <f>C43*100%/C44</f>
        <v>0.11919311077031969</v>
      </c>
    </row>
    <row r="44" spans="1:6" ht="15">
      <c r="A44" s="37" t="s">
        <v>18</v>
      </c>
      <c r="B44" s="50">
        <f>SUM(B28:B43)</f>
        <v>4178.6</v>
      </c>
      <c r="C44" s="50">
        <f>SUM(C28:C43)</f>
        <v>4238.5</v>
      </c>
      <c r="D44" s="36">
        <f t="shared" si="3"/>
        <v>1.0143349447183265</v>
      </c>
      <c r="E44" s="43">
        <f t="shared" si="4"/>
        <v>-0.014334944718326526</v>
      </c>
      <c r="F44" s="38">
        <f>C44*100%/C44</f>
        <v>1</v>
      </c>
    </row>
    <row r="47" spans="1:5" ht="12.75">
      <c r="A47" s="117" t="s">
        <v>49</v>
      </c>
      <c r="B47" s="118"/>
      <c r="C47" s="118"/>
      <c r="D47" s="118"/>
      <c r="E47" s="118"/>
    </row>
    <row r="48" spans="1:5" ht="15">
      <c r="A48" s="119"/>
      <c r="B48" s="118"/>
      <c r="C48" s="118"/>
      <c r="D48" s="118"/>
      <c r="E48" s="118"/>
    </row>
    <row r="49" spans="3:5" ht="13.5" thickBot="1">
      <c r="C49" s="115" t="s">
        <v>38</v>
      </c>
      <c r="D49" t="s">
        <v>25</v>
      </c>
      <c r="E49" s="41">
        <v>1</v>
      </c>
    </row>
    <row r="50" spans="1:5" ht="15">
      <c r="A50" s="32" t="s">
        <v>1</v>
      </c>
      <c r="B50" s="28" t="s">
        <v>2</v>
      </c>
      <c r="C50" s="28" t="s">
        <v>22</v>
      </c>
      <c r="D50" s="33" t="s">
        <v>0</v>
      </c>
      <c r="E50" s="5" t="s">
        <v>10</v>
      </c>
    </row>
    <row r="51" spans="1:5" ht="14.25">
      <c r="A51" s="7"/>
      <c r="B51" s="7"/>
      <c r="C51" s="8"/>
      <c r="D51" s="9"/>
      <c r="E51" s="8"/>
    </row>
    <row r="52" spans="1:5" ht="15">
      <c r="A52" s="12" t="s">
        <v>3</v>
      </c>
      <c r="B52" s="12">
        <f>B53+B54+B55</f>
        <v>2221</v>
      </c>
      <c r="C52" s="13">
        <f>SUM(C53:C55)</f>
        <v>2342</v>
      </c>
      <c r="D52" s="14">
        <f>C52*100%/B52</f>
        <v>1.0544799639801892</v>
      </c>
      <c r="E52" s="30">
        <f>$E$4-D52</f>
        <v>-0.05447996398018917</v>
      </c>
    </row>
    <row r="53" spans="1:5" ht="15">
      <c r="A53" s="18" t="s">
        <v>7</v>
      </c>
      <c r="B53" s="16">
        <f>B74+B76+B77+B78+B79+B75</f>
        <v>2185.5</v>
      </c>
      <c r="C53" s="16">
        <f>C74+C76+C77+C78+C79+C75</f>
        <v>2303.2</v>
      </c>
      <c r="D53" s="14">
        <f>C53*100%/B53</f>
        <v>1.053854953099977</v>
      </c>
      <c r="E53" s="30">
        <f>$E$4-D53</f>
        <v>-0.05385495309997701</v>
      </c>
    </row>
    <row r="54" spans="1:5" ht="15">
      <c r="A54" s="18" t="s">
        <v>8</v>
      </c>
      <c r="B54" s="16">
        <f>B80+B82+B84+B81+B83</f>
        <v>35.5</v>
      </c>
      <c r="C54" s="17">
        <f>C80+C82+C84+C81+C83</f>
        <v>38.8</v>
      </c>
      <c r="D54" s="14">
        <f>C54*100%/B54</f>
        <v>1.0929577464788731</v>
      </c>
      <c r="E54" s="30">
        <f>$E$4-D54</f>
        <v>-0.09295774647887312</v>
      </c>
    </row>
    <row r="55" spans="1:5" ht="15">
      <c r="A55" s="25"/>
      <c r="B55" s="16"/>
      <c r="C55" s="17"/>
      <c r="D55" s="14"/>
      <c r="E55" s="30"/>
    </row>
    <row r="56" spans="1:5" ht="15">
      <c r="A56" s="25"/>
      <c r="B56" s="27"/>
      <c r="C56" s="26"/>
      <c r="D56" s="34"/>
      <c r="E56" s="30"/>
    </row>
    <row r="57" spans="1:5" ht="15">
      <c r="A57" s="11" t="s">
        <v>24</v>
      </c>
      <c r="B57" s="12">
        <f>SUM(B58:B63)</f>
        <v>2292.4</v>
      </c>
      <c r="C57" s="13">
        <f>SUM(C58:C63)</f>
        <v>2292.4</v>
      </c>
      <c r="D57" s="14">
        <f aca="true" t="shared" si="5" ref="D57:D64">C57*100%/B57</f>
        <v>1</v>
      </c>
      <c r="E57" s="42">
        <f aca="true" t="shared" si="6" ref="E57:E64">$E$4-D57</f>
        <v>0</v>
      </c>
    </row>
    <row r="58" spans="1:5" ht="15">
      <c r="A58" s="15" t="s">
        <v>35</v>
      </c>
      <c r="B58" s="18">
        <f>B86</f>
        <v>172.5</v>
      </c>
      <c r="C58" s="18">
        <f>C86</f>
        <v>172.5</v>
      </c>
      <c r="D58" s="14">
        <f t="shared" si="5"/>
        <v>1</v>
      </c>
      <c r="E58" s="30">
        <f t="shared" si="6"/>
        <v>0</v>
      </c>
    </row>
    <row r="59" spans="1:5" ht="15">
      <c r="A59" s="15" t="s">
        <v>4</v>
      </c>
      <c r="B59" s="18">
        <f>B85</f>
        <v>957.2</v>
      </c>
      <c r="C59" s="18">
        <f>C85</f>
        <v>957.2</v>
      </c>
      <c r="D59" s="14">
        <f t="shared" si="5"/>
        <v>1</v>
      </c>
      <c r="E59" s="30">
        <f t="shared" si="6"/>
        <v>0</v>
      </c>
    </row>
    <row r="60" spans="1:5" ht="15">
      <c r="A60" s="15" t="s">
        <v>23</v>
      </c>
      <c r="B60" s="18">
        <f>B87</f>
        <v>78.3</v>
      </c>
      <c r="C60" s="18">
        <f>C87</f>
        <v>78.3</v>
      </c>
      <c r="D60" s="14">
        <f t="shared" si="5"/>
        <v>1</v>
      </c>
      <c r="E60" s="30">
        <f t="shared" si="6"/>
        <v>0</v>
      </c>
    </row>
    <row r="61" spans="1:5" ht="15">
      <c r="A61" s="47" t="s">
        <v>30</v>
      </c>
      <c r="B61" s="18">
        <f>B88</f>
        <v>982.8</v>
      </c>
      <c r="C61" s="18">
        <f>C88</f>
        <v>982.8</v>
      </c>
      <c r="D61" s="14">
        <f t="shared" si="5"/>
        <v>1</v>
      </c>
      <c r="E61" s="30">
        <f t="shared" si="6"/>
        <v>0</v>
      </c>
    </row>
    <row r="62" spans="1:5" ht="15">
      <c r="A62" s="24" t="s">
        <v>27</v>
      </c>
      <c r="B62" s="19">
        <f>B90</f>
        <v>30</v>
      </c>
      <c r="C62" s="19">
        <f>C90</f>
        <v>30</v>
      </c>
      <c r="D62" s="14">
        <f t="shared" si="5"/>
        <v>1</v>
      </c>
      <c r="E62" s="45">
        <f t="shared" si="6"/>
        <v>0</v>
      </c>
    </row>
    <row r="63" spans="1:5" ht="15">
      <c r="A63" s="15" t="s">
        <v>62</v>
      </c>
      <c r="B63" s="12">
        <v>71.6</v>
      </c>
      <c r="C63" s="12">
        <v>71.6</v>
      </c>
      <c r="D63" s="14">
        <f t="shared" si="5"/>
        <v>1</v>
      </c>
      <c r="E63" s="45">
        <f t="shared" si="6"/>
        <v>0</v>
      </c>
    </row>
    <row r="64" spans="1:5" ht="15">
      <c r="A64" s="21" t="s">
        <v>9</v>
      </c>
      <c r="B64" s="22">
        <f>B57+B52</f>
        <v>4513.4</v>
      </c>
      <c r="C64" s="23">
        <f>C57+C52</f>
        <v>4634.4</v>
      </c>
      <c r="D64" s="39">
        <f t="shared" si="5"/>
        <v>1.0268090574733018</v>
      </c>
      <c r="E64" s="42">
        <f t="shared" si="6"/>
        <v>-0.026809057473301756</v>
      </c>
    </row>
    <row r="65" spans="1:5" ht="15">
      <c r="A65" s="24"/>
      <c r="B65" s="25"/>
      <c r="C65" s="26"/>
      <c r="D65" s="25"/>
      <c r="E65" s="20"/>
    </row>
    <row r="66" spans="1:5" ht="14.25">
      <c r="A66" s="6" t="s">
        <v>5</v>
      </c>
      <c r="B66" s="7"/>
      <c r="C66" s="8"/>
      <c r="D66" s="16"/>
      <c r="E66" s="10"/>
    </row>
    <row r="67" spans="1:5" ht="14.25">
      <c r="A67" s="15" t="s">
        <v>6</v>
      </c>
      <c r="B67" s="40">
        <f>B52*100/B64</f>
        <v>49.20902202330837</v>
      </c>
      <c r="C67" s="46">
        <f>C52*100/C64</f>
        <v>50.535128603486974</v>
      </c>
      <c r="D67" s="16"/>
      <c r="E67" s="10"/>
    </row>
    <row r="68" spans="1:5" ht="15">
      <c r="A68" s="24" t="s">
        <v>21</v>
      </c>
      <c r="B68" s="19"/>
      <c r="C68" s="20"/>
      <c r="D68" s="27"/>
      <c r="E68" s="49"/>
    </row>
    <row r="69" spans="1:5" ht="14.25">
      <c r="A69" s="2"/>
      <c r="B69" s="2"/>
      <c r="C69" s="2"/>
      <c r="D69" s="2"/>
      <c r="E69" s="2"/>
    </row>
    <row r="70" spans="1:5" ht="15">
      <c r="A70" s="3" t="s">
        <v>11</v>
      </c>
      <c r="B70" s="3"/>
      <c r="C70" s="3"/>
      <c r="D70" s="3"/>
      <c r="E70" s="2"/>
    </row>
    <row r="71" spans="1:6" ht="15.75" thickBot="1">
      <c r="A71" s="2"/>
      <c r="B71" s="2"/>
      <c r="C71" s="2"/>
      <c r="D71" s="2"/>
      <c r="E71" s="44">
        <v>1</v>
      </c>
      <c r="F71" s="31" t="s">
        <v>20</v>
      </c>
    </row>
    <row r="72" spans="1:6" ht="45.75" thickBot="1">
      <c r="A72" s="51" t="s">
        <v>12</v>
      </c>
      <c r="B72" s="52" t="s">
        <v>2</v>
      </c>
      <c r="C72" s="53" t="s">
        <v>13</v>
      </c>
      <c r="D72" s="54" t="s">
        <v>0</v>
      </c>
      <c r="E72" s="55" t="s">
        <v>32</v>
      </c>
      <c r="F72" s="56" t="s">
        <v>19</v>
      </c>
    </row>
    <row r="73" spans="1:6" ht="14.25">
      <c r="A73" s="29"/>
      <c r="B73" s="8"/>
      <c r="C73" s="8"/>
      <c r="D73" s="8"/>
      <c r="E73" s="16"/>
      <c r="F73" s="1"/>
    </row>
    <row r="74" spans="1:6" ht="15">
      <c r="A74" s="37" t="s">
        <v>14</v>
      </c>
      <c r="B74" s="35">
        <v>298.6</v>
      </c>
      <c r="C74" s="35">
        <v>313.7</v>
      </c>
      <c r="D74" s="36">
        <f aca="true" t="shared" si="7" ref="D74:D90">C74*100%/B74</f>
        <v>1.0505693235097118</v>
      </c>
      <c r="E74" s="43">
        <f aca="true" t="shared" si="8" ref="E74:E90">$E$25-D74</f>
        <v>-0.05056932350971177</v>
      </c>
      <c r="F74" s="38">
        <f>C74*100%/C91</f>
        <v>0.0676894527878474</v>
      </c>
    </row>
    <row r="75" spans="1:6" ht="15">
      <c r="A75" s="37" t="s">
        <v>36</v>
      </c>
      <c r="B75" s="35">
        <v>837.8</v>
      </c>
      <c r="C75" s="35">
        <v>912</v>
      </c>
      <c r="D75" s="36">
        <f t="shared" si="7"/>
        <v>1.0885652900453568</v>
      </c>
      <c r="E75" s="43">
        <f t="shared" si="8"/>
        <v>-0.08856529004535685</v>
      </c>
      <c r="F75" s="38">
        <f>C75*100%/C91</f>
        <v>0.19678922837907817</v>
      </c>
    </row>
    <row r="76" spans="1:6" ht="15">
      <c r="A76" s="37" t="s">
        <v>15</v>
      </c>
      <c r="B76" s="35">
        <v>82.7</v>
      </c>
      <c r="C76" s="35">
        <v>86.2</v>
      </c>
      <c r="D76" s="36">
        <f t="shared" si="7"/>
        <v>1.0423216444981862</v>
      </c>
      <c r="E76" s="43">
        <f t="shared" si="8"/>
        <v>-0.042321644498186206</v>
      </c>
      <c r="F76" s="38">
        <f>C76*100%/C91</f>
        <v>0.01860003452442603</v>
      </c>
    </row>
    <row r="77" spans="1:6" ht="15">
      <c r="A77" s="37" t="s">
        <v>16</v>
      </c>
      <c r="B77" s="35">
        <v>948.7</v>
      </c>
      <c r="C77" s="35">
        <v>973.6</v>
      </c>
      <c r="D77" s="36">
        <f t="shared" si="7"/>
        <v>1.0262464425002635</v>
      </c>
      <c r="E77" s="43">
        <f t="shared" si="8"/>
        <v>-0.026246442500263534</v>
      </c>
      <c r="F77" s="38">
        <f>C77*100%/C91</f>
        <v>0.21008113240117382</v>
      </c>
    </row>
    <row r="78" spans="1:6" ht="30">
      <c r="A78" s="48" t="s">
        <v>40</v>
      </c>
      <c r="B78" s="35">
        <v>16.1</v>
      </c>
      <c r="C78" s="35">
        <v>16.1</v>
      </c>
      <c r="D78" s="36">
        <f t="shared" si="7"/>
        <v>1</v>
      </c>
      <c r="E78" s="43">
        <f t="shared" si="8"/>
        <v>0</v>
      </c>
      <c r="F78" s="38">
        <f>C78*100%/C91</f>
        <v>0.0034740203694113582</v>
      </c>
    </row>
    <row r="79" spans="1:6" ht="30">
      <c r="A79" s="48" t="s">
        <v>26</v>
      </c>
      <c r="B79" s="35">
        <v>1.6</v>
      </c>
      <c r="C79" s="35">
        <v>1.6</v>
      </c>
      <c r="D79" s="36">
        <f t="shared" si="7"/>
        <v>1</v>
      </c>
      <c r="E79" s="43">
        <f t="shared" si="8"/>
        <v>0</v>
      </c>
      <c r="F79" s="38">
        <f>C79*100%/C91</f>
        <v>0.00034524426031417227</v>
      </c>
    </row>
    <row r="80" spans="1:6" ht="15">
      <c r="A80" s="37" t="s">
        <v>17</v>
      </c>
      <c r="B80" s="35">
        <v>24.7</v>
      </c>
      <c r="C80" s="35">
        <v>27.2</v>
      </c>
      <c r="D80" s="36">
        <f t="shared" si="7"/>
        <v>1.1012145748987854</v>
      </c>
      <c r="E80" s="43">
        <f t="shared" si="8"/>
        <v>-0.10121457489878538</v>
      </c>
      <c r="F80" s="38">
        <f>C80*100%/C91</f>
        <v>0.005869152425340928</v>
      </c>
    </row>
    <row r="81" spans="1:6" ht="15">
      <c r="A81" s="37" t="s">
        <v>33</v>
      </c>
      <c r="B81" s="35"/>
      <c r="C81" s="35"/>
      <c r="D81" s="36" t="e">
        <f t="shared" si="7"/>
        <v>#DIV/0!</v>
      </c>
      <c r="E81" s="58" t="e">
        <f t="shared" si="8"/>
        <v>#DIV/0!</v>
      </c>
      <c r="F81" s="38">
        <f>C81*100%/C91</f>
        <v>0</v>
      </c>
    </row>
    <row r="82" spans="1:6" ht="15">
      <c r="A82" s="37" t="s">
        <v>28</v>
      </c>
      <c r="B82" s="35"/>
      <c r="C82" s="35"/>
      <c r="D82" s="36" t="e">
        <f t="shared" si="7"/>
        <v>#DIV/0!</v>
      </c>
      <c r="E82" s="43" t="e">
        <f t="shared" si="8"/>
        <v>#DIV/0!</v>
      </c>
      <c r="F82" s="38">
        <f>C82*100%/C91</f>
        <v>0</v>
      </c>
    </row>
    <row r="83" spans="1:6" ht="15">
      <c r="A83" s="48" t="s">
        <v>61</v>
      </c>
      <c r="B83" s="35">
        <v>8.5</v>
      </c>
      <c r="C83" s="35">
        <v>9.3</v>
      </c>
      <c r="D83" s="36">
        <f t="shared" si="7"/>
        <v>1.0941176470588236</v>
      </c>
      <c r="E83" s="43">
        <f t="shared" si="8"/>
        <v>-0.09411764705882364</v>
      </c>
      <c r="F83" s="38">
        <f>C83*100%/C91</f>
        <v>0.002006732263076126</v>
      </c>
    </row>
    <row r="84" spans="1:6" ht="30">
      <c r="A84" s="112" t="s">
        <v>41</v>
      </c>
      <c r="B84" s="35">
        <v>2.3</v>
      </c>
      <c r="C84" s="35">
        <v>2.3</v>
      </c>
      <c r="D84" s="36">
        <f t="shared" si="7"/>
        <v>1</v>
      </c>
      <c r="E84" s="43">
        <f t="shared" si="8"/>
        <v>0</v>
      </c>
      <c r="F84" s="38">
        <f>C84*100%/C91</f>
        <v>0.0004962886242016226</v>
      </c>
    </row>
    <row r="85" spans="1:6" ht="15">
      <c r="A85" s="37" t="s">
        <v>31</v>
      </c>
      <c r="B85" s="35">
        <v>957.2</v>
      </c>
      <c r="C85" s="35">
        <v>957.2</v>
      </c>
      <c r="D85" s="36">
        <f t="shared" si="7"/>
        <v>1</v>
      </c>
      <c r="E85" s="43">
        <f t="shared" si="8"/>
        <v>0</v>
      </c>
      <c r="F85" s="38">
        <f>C85*100%/C91</f>
        <v>0.20654237873295356</v>
      </c>
    </row>
    <row r="86" spans="1:6" ht="15">
      <c r="A86" s="37" t="s">
        <v>34</v>
      </c>
      <c r="B86" s="35">
        <v>172.5</v>
      </c>
      <c r="C86" s="35">
        <v>172.5</v>
      </c>
      <c r="D86" s="36">
        <f t="shared" si="7"/>
        <v>1</v>
      </c>
      <c r="E86" s="43">
        <f t="shared" si="8"/>
        <v>0</v>
      </c>
      <c r="F86" s="38">
        <f>C86*100%/C91</f>
        <v>0.037221646815121696</v>
      </c>
    </row>
    <row r="87" spans="1:6" ht="15">
      <c r="A87" s="37" t="s">
        <v>23</v>
      </c>
      <c r="B87" s="35">
        <v>78.3</v>
      </c>
      <c r="C87" s="35">
        <v>78.3</v>
      </c>
      <c r="D87" s="36">
        <f t="shared" si="7"/>
        <v>1</v>
      </c>
      <c r="E87" s="43">
        <f t="shared" si="8"/>
        <v>0</v>
      </c>
      <c r="F87" s="38">
        <f>C87*100%/C91</f>
        <v>0.016895390989124803</v>
      </c>
    </row>
    <row r="88" spans="1:6" ht="15">
      <c r="A88" s="48" t="s">
        <v>29</v>
      </c>
      <c r="B88" s="35">
        <v>982.8</v>
      </c>
      <c r="C88" s="35">
        <v>982.8</v>
      </c>
      <c r="D88" s="36">
        <f t="shared" si="7"/>
        <v>1</v>
      </c>
      <c r="E88" s="43">
        <f t="shared" si="8"/>
        <v>0</v>
      </c>
      <c r="F88" s="38">
        <f>C88*100%/C91</f>
        <v>0.2120662868979803</v>
      </c>
    </row>
    <row r="89" spans="1:6" ht="15">
      <c r="A89" s="48" t="s">
        <v>62</v>
      </c>
      <c r="B89" s="35">
        <v>71.6</v>
      </c>
      <c r="C89" s="35">
        <v>71.6</v>
      </c>
      <c r="D89" s="36">
        <f t="shared" si="7"/>
        <v>1</v>
      </c>
      <c r="E89" s="43">
        <f t="shared" si="8"/>
        <v>0</v>
      </c>
      <c r="F89" s="38"/>
    </row>
    <row r="90" spans="1:6" ht="15">
      <c r="A90" s="48" t="s">
        <v>27</v>
      </c>
      <c r="B90" s="35">
        <v>30</v>
      </c>
      <c r="C90" s="35">
        <v>30</v>
      </c>
      <c r="D90" s="36">
        <f t="shared" si="7"/>
        <v>1</v>
      </c>
      <c r="E90" s="43">
        <f t="shared" si="8"/>
        <v>0</v>
      </c>
      <c r="F90" s="38">
        <f>C90*100%/C91</f>
        <v>0.006473329880890729</v>
      </c>
    </row>
    <row r="91" spans="1:6" ht="15">
      <c r="A91" s="37" t="s">
        <v>18</v>
      </c>
      <c r="B91" s="50">
        <f>SUM(B74:B90)</f>
        <v>4513.400000000001</v>
      </c>
      <c r="C91" s="50">
        <f>SUM(C74:C90)</f>
        <v>4634.400000000001</v>
      </c>
      <c r="D91" s="36">
        <f>C91*100%/B91</f>
        <v>1.0268090574733018</v>
      </c>
      <c r="E91" s="43">
        <f>$E$25-D91</f>
        <v>-0.026809057473301756</v>
      </c>
      <c r="F91" s="38">
        <f>C91*100%/C91</f>
        <v>1</v>
      </c>
    </row>
    <row r="92" ht="12.75">
      <c r="D92" s="4"/>
    </row>
    <row r="95" spans="1:5" ht="12.75">
      <c r="A95" s="59" t="s">
        <v>70</v>
      </c>
      <c r="B95" s="60"/>
      <c r="C95" s="60"/>
      <c r="D95" s="60"/>
      <c r="E95" s="60"/>
    </row>
    <row r="96" spans="1:5" ht="15">
      <c r="A96" s="61"/>
      <c r="B96" s="60"/>
      <c r="C96" s="60"/>
      <c r="D96" s="60"/>
      <c r="E96" s="60"/>
    </row>
    <row r="97" spans="4:5" ht="13.5" thickBot="1">
      <c r="D97" t="s">
        <v>25</v>
      </c>
      <c r="E97" s="41">
        <v>1</v>
      </c>
    </row>
    <row r="98" spans="1:5" ht="15">
      <c r="A98" s="32" t="s">
        <v>1</v>
      </c>
      <c r="B98" s="28" t="s">
        <v>2</v>
      </c>
      <c r="C98" s="28" t="s">
        <v>22</v>
      </c>
      <c r="D98" s="33" t="s">
        <v>0</v>
      </c>
      <c r="E98" s="5" t="s">
        <v>10</v>
      </c>
    </row>
    <row r="99" spans="1:5" ht="14.25">
      <c r="A99" s="7"/>
      <c r="B99" s="7"/>
      <c r="C99" s="8"/>
      <c r="D99" s="9"/>
      <c r="E99" s="8"/>
    </row>
    <row r="100" spans="1:5" ht="15">
      <c r="A100" s="12" t="s">
        <v>3</v>
      </c>
      <c r="B100" s="12">
        <f>B101+B102+B103</f>
        <v>1860.41</v>
      </c>
      <c r="C100" s="13">
        <f>SUM(C101:C103)</f>
        <v>2167.4199999999996</v>
      </c>
      <c r="D100" s="14">
        <f>C100*100%/B100</f>
        <v>1.1650227637993773</v>
      </c>
      <c r="E100" s="30">
        <f>$E$4-D100</f>
        <v>-0.1650227637993773</v>
      </c>
    </row>
    <row r="101" spans="1:5" ht="15">
      <c r="A101" s="18" t="s">
        <v>7</v>
      </c>
      <c r="B101" s="16">
        <f>B121+B123+B124+B125+B126+B122</f>
        <v>1781.5</v>
      </c>
      <c r="C101" s="16">
        <f>C121+C123+C124+C125+C126+C122</f>
        <v>2069.7</v>
      </c>
      <c r="D101" s="14">
        <f>C101*100%/B101</f>
        <v>1.1617737861352793</v>
      </c>
      <c r="E101" s="30">
        <f>$E$4-D101</f>
        <v>-0.16177378613527926</v>
      </c>
    </row>
    <row r="102" spans="1:5" ht="15">
      <c r="A102" s="18" t="s">
        <v>8</v>
      </c>
      <c r="B102" s="16">
        <f>B127+B129+B131+B128+B130</f>
        <v>78.91</v>
      </c>
      <c r="C102" s="17">
        <f>C127+C129+C131+C128+C130</f>
        <v>97.72</v>
      </c>
      <c r="D102" s="14">
        <f>C102*100%/B102</f>
        <v>1.2383728298061083</v>
      </c>
      <c r="E102" s="30">
        <f>$E$4-D102</f>
        <v>-0.2383728298061083</v>
      </c>
    </row>
    <row r="103" spans="1:5" ht="15">
      <c r="A103" s="25"/>
      <c r="B103" s="16"/>
      <c r="C103" s="17"/>
      <c r="D103" s="14"/>
      <c r="E103" s="30"/>
    </row>
    <row r="104" spans="1:5" ht="15">
      <c r="A104" s="25"/>
      <c r="B104" s="27"/>
      <c r="C104" s="26"/>
      <c r="D104" s="34"/>
      <c r="E104" s="30"/>
    </row>
    <row r="105" spans="1:5" ht="15">
      <c r="A105" s="11" t="s">
        <v>24</v>
      </c>
      <c r="B105" s="12">
        <f>SUM(B106:B110)</f>
        <v>3129.7300000000005</v>
      </c>
      <c r="C105" s="13">
        <f>SUM(C106:C110)</f>
        <v>3129.7300000000005</v>
      </c>
      <c r="D105" s="14">
        <f aca="true" t="shared" si="9" ref="D105:D111">C105*100%/B105</f>
        <v>1</v>
      </c>
      <c r="E105" s="42">
        <f aca="true" t="shared" si="10" ref="E105:E111">$E$4-D105</f>
        <v>0</v>
      </c>
    </row>
    <row r="106" spans="1:5" ht="15">
      <c r="A106" s="15" t="s">
        <v>35</v>
      </c>
      <c r="B106" s="18">
        <f>B133</f>
        <v>1461.6</v>
      </c>
      <c r="C106" s="18">
        <f>C133</f>
        <v>1461.6</v>
      </c>
      <c r="D106" s="14">
        <f t="shared" si="9"/>
        <v>1</v>
      </c>
      <c r="E106" s="30">
        <f t="shared" si="10"/>
        <v>0</v>
      </c>
    </row>
    <row r="107" spans="1:5" ht="15">
      <c r="A107" s="15" t="s">
        <v>4</v>
      </c>
      <c r="B107" s="18">
        <f>B132</f>
        <v>487.18</v>
      </c>
      <c r="C107" s="18">
        <f>C132</f>
        <v>487.18</v>
      </c>
      <c r="D107" s="14">
        <f t="shared" si="9"/>
        <v>1</v>
      </c>
      <c r="E107" s="30">
        <f t="shared" si="10"/>
        <v>0</v>
      </c>
    </row>
    <row r="108" spans="1:5" ht="15">
      <c r="A108" s="15" t="s">
        <v>23</v>
      </c>
      <c r="B108" s="18">
        <f aca="true" t="shared" si="11" ref="B108:C110">B134</f>
        <v>88.9</v>
      </c>
      <c r="C108" s="18">
        <f t="shared" si="11"/>
        <v>88.9</v>
      </c>
      <c r="D108" s="14">
        <f t="shared" si="9"/>
        <v>1</v>
      </c>
      <c r="E108" s="30">
        <f t="shared" si="10"/>
        <v>0</v>
      </c>
    </row>
    <row r="109" spans="1:5" ht="15">
      <c r="A109" s="47" t="s">
        <v>30</v>
      </c>
      <c r="B109" s="18">
        <f t="shared" si="11"/>
        <v>596.54</v>
      </c>
      <c r="C109" s="18">
        <f t="shared" si="11"/>
        <v>596.54</v>
      </c>
      <c r="D109" s="14">
        <f t="shared" si="9"/>
        <v>1</v>
      </c>
      <c r="E109" s="30">
        <f t="shared" si="10"/>
        <v>0</v>
      </c>
    </row>
    <row r="110" spans="1:5" ht="15">
      <c r="A110" s="24" t="s">
        <v>27</v>
      </c>
      <c r="B110" s="19">
        <f t="shared" si="11"/>
        <v>495.51</v>
      </c>
      <c r="C110" s="19">
        <f t="shared" si="11"/>
        <v>495.51</v>
      </c>
      <c r="D110" s="14">
        <f t="shared" si="9"/>
        <v>1</v>
      </c>
      <c r="E110" s="45">
        <f t="shared" si="10"/>
        <v>0</v>
      </c>
    </row>
    <row r="111" spans="1:5" ht="15">
      <c r="A111" s="21" t="s">
        <v>9</v>
      </c>
      <c r="B111" s="22">
        <f>B105+B100</f>
        <v>4990.14</v>
      </c>
      <c r="C111" s="23">
        <f>C105+C100</f>
        <v>5297.15</v>
      </c>
      <c r="D111" s="39">
        <f t="shared" si="9"/>
        <v>1.0615233239949178</v>
      </c>
      <c r="E111" s="42">
        <f t="shared" si="10"/>
        <v>-0.06152332399491778</v>
      </c>
    </row>
    <row r="112" spans="1:5" ht="15">
      <c r="A112" s="24"/>
      <c r="B112" s="25"/>
      <c r="C112" s="26"/>
      <c r="D112" s="25"/>
      <c r="E112" s="20"/>
    </row>
    <row r="113" spans="1:5" ht="14.25">
      <c r="A113" s="6" t="s">
        <v>5</v>
      </c>
      <c r="B113" s="7"/>
      <c r="C113" s="8"/>
      <c r="D113" s="16"/>
      <c r="E113" s="10"/>
    </row>
    <row r="114" spans="1:5" ht="14.25">
      <c r="A114" s="15" t="s">
        <v>6</v>
      </c>
      <c r="B114" s="40">
        <f>B100*100/B111</f>
        <v>37.28171955095448</v>
      </c>
      <c r="C114" s="46">
        <f>C100*100/C111</f>
        <v>40.91671936796202</v>
      </c>
      <c r="D114" s="16"/>
      <c r="E114" s="10"/>
    </row>
    <row r="115" spans="1:5" ht="15">
      <c r="A115" s="24" t="s">
        <v>21</v>
      </c>
      <c r="B115" s="19"/>
      <c r="C115" s="20"/>
      <c r="D115" s="27"/>
      <c r="E115" s="49"/>
    </row>
    <row r="116" spans="1:5" ht="14.25">
      <c r="A116" s="2"/>
      <c r="B116" s="2"/>
      <c r="C116" s="2"/>
      <c r="D116" s="2"/>
      <c r="E116" s="2"/>
    </row>
    <row r="117" spans="1:5" ht="15">
      <c r="A117" s="3" t="s">
        <v>11</v>
      </c>
      <c r="B117" s="3"/>
      <c r="C117" s="3"/>
      <c r="D117" s="3"/>
      <c r="E117" s="2"/>
    </row>
    <row r="118" spans="1:6" ht="15.75" thickBot="1">
      <c r="A118" s="2"/>
      <c r="B118" s="2"/>
      <c r="C118" s="2"/>
      <c r="D118" s="2"/>
      <c r="E118" s="44">
        <v>1</v>
      </c>
      <c r="F118" s="31" t="s">
        <v>20</v>
      </c>
    </row>
    <row r="119" spans="1:6" ht="45.75" thickBot="1">
      <c r="A119" s="51" t="s">
        <v>12</v>
      </c>
      <c r="B119" s="52" t="s">
        <v>2</v>
      </c>
      <c r="C119" s="53" t="s">
        <v>13</v>
      </c>
      <c r="D119" s="54" t="s">
        <v>0</v>
      </c>
      <c r="E119" s="55" t="s">
        <v>32</v>
      </c>
      <c r="F119" s="56" t="s">
        <v>19</v>
      </c>
    </row>
    <row r="120" spans="1:6" ht="14.25">
      <c r="A120" s="29"/>
      <c r="B120" s="8"/>
      <c r="C120" s="8"/>
      <c r="D120" s="8"/>
      <c r="E120" s="16"/>
      <c r="F120" s="1"/>
    </row>
    <row r="121" spans="1:6" ht="15">
      <c r="A121" s="37" t="s">
        <v>14</v>
      </c>
      <c r="B121" s="35">
        <v>247.82</v>
      </c>
      <c r="C121" s="35">
        <v>281.26</v>
      </c>
      <c r="D121" s="36">
        <f aca="true" t="shared" si="12" ref="D121:D137">C121*100%/B121</f>
        <v>1.1349366475667824</v>
      </c>
      <c r="E121" s="43">
        <f>$E$25-D121</f>
        <v>-0.13493664756678236</v>
      </c>
      <c r="F121" s="38">
        <f>C121*100%/C137</f>
        <v>0.05309647640712459</v>
      </c>
    </row>
    <row r="122" spans="1:6" ht="15">
      <c r="A122" s="37" t="s">
        <v>36</v>
      </c>
      <c r="B122" s="35">
        <v>764.7</v>
      </c>
      <c r="C122" s="35">
        <v>831.51</v>
      </c>
      <c r="D122" s="36">
        <f t="shared" si="12"/>
        <v>1.0873675951353472</v>
      </c>
      <c r="E122" s="43">
        <f aca="true" t="shared" si="13" ref="E122:E137">$E$25-D122</f>
        <v>-0.0873675951353472</v>
      </c>
      <c r="F122" s="38">
        <f>C122*100%/C137</f>
        <v>0.15697308930273826</v>
      </c>
    </row>
    <row r="123" spans="1:6" ht="15">
      <c r="A123" s="37" t="s">
        <v>15</v>
      </c>
      <c r="B123" s="35">
        <v>74</v>
      </c>
      <c r="C123" s="35">
        <v>96.72</v>
      </c>
      <c r="D123" s="36">
        <f t="shared" si="12"/>
        <v>1.307027027027027</v>
      </c>
      <c r="E123" s="43">
        <f t="shared" si="13"/>
        <v>-0.307027027027027</v>
      </c>
      <c r="F123" s="38">
        <f>C123*100%/C137</f>
        <v>0.01825887505545435</v>
      </c>
    </row>
    <row r="124" spans="1:6" ht="15">
      <c r="A124" s="37" t="s">
        <v>16</v>
      </c>
      <c r="B124" s="35">
        <v>694.18</v>
      </c>
      <c r="C124" s="35">
        <v>859.21</v>
      </c>
      <c r="D124" s="36">
        <f t="shared" si="12"/>
        <v>1.237733729004005</v>
      </c>
      <c r="E124" s="43">
        <f t="shared" si="13"/>
        <v>-0.2377337290040049</v>
      </c>
      <c r="F124" s="38">
        <f>C124*100%/C137</f>
        <v>0.16220231633991866</v>
      </c>
    </row>
    <row r="125" spans="1:6" ht="30">
      <c r="A125" s="112" t="s">
        <v>40</v>
      </c>
      <c r="B125" s="35">
        <v>0</v>
      </c>
      <c r="C125" s="35">
        <v>0</v>
      </c>
      <c r="D125" s="36" t="e">
        <f t="shared" si="12"/>
        <v>#DIV/0!</v>
      </c>
      <c r="E125" s="43" t="e">
        <f t="shared" si="13"/>
        <v>#DIV/0!</v>
      </c>
      <c r="F125" s="38">
        <f>C125*100%/C137</f>
        <v>0</v>
      </c>
    </row>
    <row r="126" spans="1:6" ht="30">
      <c r="A126" s="48" t="s">
        <v>26</v>
      </c>
      <c r="B126" s="35">
        <v>0.8</v>
      </c>
      <c r="C126" s="35">
        <v>1</v>
      </c>
      <c r="D126" s="36">
        <f t="shared" si="12"/>
        <v>1.25</v>
      </c>
      <c r="E126" s="43">
        <f t="shared" si="13"/>
        <v>-0.25</v>
      </c>
      <c r="F126" s="38">
        <f>C126*100%/C137</f>
        <v>0.00018878075946499533</v>
      </c>
    </row>
    <row r="127" spans="1:6" ht="15">
      <c r="A127" s="37" t="s">
        <v>17</v>
      </c>
      <c r="B127" s="35">
        <v>12.03</v>
      </c>
      <c r="C127" s="35">
        <v>27.57</v>
      </c>
      <c r="D127" s="36">
        <f t="shared" si="12"/>
        <v>2.291770573566085</v>
      </c>
      <c r="E127" s="43">
        <f t="shared" si="13"/>
        <v>-1.291770573566085</v>
      </c>
      <c r="F127" s="38">
        <f>C127*100%/C137</f>
        <v>0.0052046855384499215</v>
      </c>
    </row>
    <row r="128" spans="1:6" ht="15">
      <c r="A128" s="37" t="s">
        <v>33</v>
      </c>
      <c r="B128" s="35">
        <v>7.4</v>
      </c>
      <c r="C128" s="35">
        <v>10.67</v>
      </c>
      <c r="D128" s="36">
        <f t="shared" si="12"/>
        <v>1.4418918918918917</v>
      </c>
      <c r="E128" s="58">
        <f t="shared" si="13"/>
        <v>-0.4418918918918917</v>
      </c>
      <c r="F128" s="38">
        <f>C128*100%/C137</f>
        <v>0.0020142907034915005</v>
      </c>
    </row>
    <row r="129" spans="1:6" ht="15">
      <c r="A129" s="37" t="s">
        <v>28</v>
      </c>
      <c r="B129" s="35">
        <v>59.48</v>
      </c>
      <c r="C129" s="35">
        <v>59.48</v>
      </c>
      <c r="D129" s="36">
        <f t="shared" si="12"/>
        <v>1</v>
      </c>
      <c r="E129" s="43">
        <f t="shared" si="13"/>
        <v>0</v>
      </c>
      <c r="F129" s="38">
        <f>C129*100%/C137</f>
        <v>0.011228679572977922</v>
      </c>
    </row>
    <row r="130" spans="1:6" ht="15">
      <c r="A130" s="48" t="s">
        <v>53</v>
      </c>
      <c r="B130" s="35">
        <v>0</v>
      </c>
      <c r="C130" s="35">
        <v>0</v>
      </c>
      <c r="D130" s="36" t="e">
        <f t="shared" si="12"/>
        <v>#DIV/0!</v>
      </c>
      <c r="E130" s="43" t="e">
        <f t="shared" si="13"/>
        <v>#DIV/0!</v>
      </c>
      <c r="F130" s="38"/>
    </row>
    <row r="131" spans="1:6" ht="15">
      <c r="A131" s="107" t="s">
        <v>39</v>
      </c>
      <c r="B131" s="35">
        <v>0</v>
      </c>
      <c r="C131" s="35">
        <v>0</v>
      </c>
      <c r="D131" s="36" t="e">
        <f t="shared" si="12"/>
        <v>#DIV/0!</v>
      </c>
      <c r="E131" s="43" t="e">
        <f t="shared" si="13"/>
        <v>#DIV/0!</v>
      </c>
      <c r="F131" s="38">
        <f>C131*100%/C137</f>
        <v>0</v>
      </c>
    </row>
    <row r="132" spans="1:6" ht="15">
      <c r="A132" s="37" t="s">
        <v>31</v>
      </c>
      <c r="B132" s="120">
        <v>487.18</v>
      </c>
      <c r="C132" s="35">
        <v>487.18</v>
      </c>
      <c r="D132" s="36">
        <f t="shared" si="12"/>
        <v>1</v>
      </c>
      <c r="E132" s="43">
        <f t="shared" si="13"/>
        <v>0</v>
      </c>
      <c r="F132" s="38">
        <f>C132*100%/C137</f>
        <v>0.09197021039615644</v>
      </c>
    </row>
    <row r="133" spans="1:6" ht="15">
      <c r="A133" s="37" t="s">
        <v>34</v>
      </c>
      <c r="B133" s="35">
        <v>1461.6</v>
      </c>
      <c r="C133" s="35">
        <v>1461.6</v>
      </c>
      <c r="D133" s="36">
        <f t="shared" si="12"/>
        <v>1</v>
      </c>
      <c r="E133" s="43">
        <f t="shared" si="13"/>
        <v>0</v>
      </c>
      <c r="F133" s="38">
        <f>C133*100%/C137</f>
        <v>0.2759219580340372</v>
      </c>
    </row>
    <row r="134" spans="1:6" ht="15">
      <c r="A134" s="37" t="s">
        <v>23</v>
      </c>
      <c r="B134" s="35">
        <v>88.9</v>
      </c>
      <c r="C134" s="35">
        <v>88.9</v>
      </c>
      <c r="D134" s="36">
        <f t="shared" si="12"/>
        <v>1</v>
      </c>
      <c r="E134" s="43">
        <f t="shared" si="13"/>
        <v>0</v>
      </c>
      <c r="F134" s="38">
        <f>C134*100%/C137</f>
        <v>0.016782609516438087</v>
      </c>
    </row>
    <row r="135" spans="1:6" ht="15">
      <c r="A135" s="48" t="s">
        <v>29</v>
      </c>
      <c r="B135" s="35">
        <v>596.54</v>
      </c>
      <c r="C135" s="35">
        <v>596.54</v>
      </c>
      <c r="D135" s="36">
        <f t="shared" si="12"/>
        <v>1</v>
      </c>
      <c r="E135" s="43">
        <f t="shared" si="13"/>
        <v>0</v>
      </c>
      <c r="F135" s="38">
        <f>C135*100%/C137</f>
        <v>0.11261527425124832</v>
      </c>
    </row>
    <row r="136" spans="1:6" ht="15">
      <c r="A136" s="48" t="s">
        <v>27</v>
      </c>
      <c r="B136" s="35">
        <v>495.51</v>
      </c>
      <c r="C136" s="35">
        <v>495.51</v>
      </c>
      <c r="D136" s="36">
        <f t="shared" si="12"/>
        <v>1</v>
      </c>
      <c r="E136" s="43">
        <f t="shared" si="13"/>
        <v>0</v>
      </c>
      <c r="F136" s="38">
        <f>C136*100%/C137</f>
        <v>0.09354275412249984</v>
      </c>
    </row>
    <row r="137" spans="1:6" ht="15">
      <c r="A137" s="37" t="s">
        <v>18</v>
      </c>
      <c r="B137" s="50">
        <f>SUM(B121:B136)</f>
        <v>4990.139999999999</v>
      </c>
      <c r="C137" s="50">
        <f>SUM(C121:C136)</f>
        <v>5297.15</v>
      </c>
      <c r="D137" s="36">
        <f t="shared" si="12"/>
        <v>1.061523323994918</v>
      </c>
      <c r="E137" s="43">
        <f t="shared" si="13"/>
        <v>-0.061523323994918</v>
      </c>
      <c r="F137" s="38">
        <f>C137*100%/C137</f>
        <v>1</v>
      </c>
    </row>
  </sheetData>
  <sheetProtection/>
  <mergeCells count="1">
    <mergeCell ref="A2:E2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44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1" spans="1:6" ht="12.75">
      <c r="A1" s="60"/>
      <c r="B1" s="60"/>
      <c r="C1" s="60"/>
      <c r="D1" s="60"/>
      <c r="E1" s="60"/>
      <c r="F1" s="60"/>
    </row>
    <row r="2" spans="1:6" ht="12.75">
      <c r="A2" s="59" t="s">
        <v>72</v>
      </c>
      <c r="B2" s="60"/>
      <c r="C2" s="60"/>
      <c r="D2" s="60"/>
      <c r="E2" s="60"/>
      <c r="F2" s="60"/>
    </row>
    <row r="3" spans="1:6" ht="15">
      <c r="A3" s="61"/>
      <c r="B3" s="60"/>
      <c r="C3" s="60"/>
      <c r="D3" s="60"/>
      <c r="E3" s="60"/>
      <c r="F3" s="60"/>
    </row>
    <row r="4" spans="1:6" ht="13.5" thickBot="1">
      <c r="A4" s="60"/>
      <c r="B4" s="60"/>
      <c r="C4" s="60"/>
      <c r="D4" s="60" t="s">
        <v>25</v>
      </c>
      <c r="E4" s="62">
        <v>1</v>
      </c>
      <c r="F4" s="60"/>
    </row>
    <row r="5" spans="1:6" ht="21" customHeight="1">
      <c r="A5" s="63" t="s">
        <v>1</v>
      </c>
      <c r="B5" s="64" t="s">
        <v>2</v>
      </c>
      <c r="C5" s="64" t="s">
        <v>22</v>
      </c>
      <c r="D5" s="65" t="s">
        <v>0</v>
      </c>
      <c r="E5" s="5" t="s">
        <v>10</v>
      </c>
      <c r="F5" s="60"/>
    </row>
    <row r="6" spans="1:6" ht="14.25">
      <c r="A6" s="66"/>
      <c r="B6" s="66"/>
      <c r="C6" s="67"/>
      <c r="D6" s="68"/>
      <c r="E6" s="67"/>
      <c r="F6" s="60"/>
    </row>
    <row r="7" spans="1:6" ht="15">
      <c r="A7" s="69" t="s">
        <v>3</v>
      </c>
      <c r="B7" s="69">
        <f>B8+B9+B10</f>
        <v>322</v>
      </c>
      <c r="C7" s="70">
        <f>SUM(C8:C10)</f>
        <v>431.33000000000004</v>
      </c>
      <c r="D7" s="71">
        <f>C7*100%/B7</f>
        <v>1.3395341614906833</v>
      </c>
      <c r="E7" s="72">
        <f>$E$4-D7</f>
        <v>-0.3395341614906833</v>
      </c>
      <c r="F7" s="60"/>
    </row>
    <row r="8" spans="1:6" ht="15">
      <c r="A8" s="73" t="s">
        <v>7</v>
      </c>
      <c r="B8" s="74">
        <f>B28+B29+B30+B31+B32+B33</f>
        <v>322</v>
      </c>
      <c r="C8" s="74">
        <f>C28+C29+C30+C31+C32+C33</f>
        <v>398.03000000000003</v>
      </c>
      <c r="D8" s="71">
        <f>C8*100%/B8</f>
        <v>1.2361180124223603</v>
      </c>
      <c r="E8" s="72">
        <f>$E$4-D8</f>
        <v>-0.2361180124223603</v>
      </c>
      <c r="F8" s="60"/>
    </row>
    <row r="9" spans="1:6" ht="15">
      <c r="A9" s="73" t="s">
        <v>8</v>
      </c>
      <c r="B9" s="74">
        <f>B34+B36+B37+B35</f>
        <v>0</v>
      </c>
      <c r="C9" s="74">
        <f>C34+C36+C37+C35</f>
        <v>33.3</v>
      </c>
      <c r="D9" s="71" t="e">
        <f>C9*100%/B9</f>
        <v>#DIV/0!</v>
      </c>
      <c r="E9" s="72" t="e">
        <f>$E$4-D9</f>
        <v>#DIV/0!</v>
      </c>
      <c r="F9" s="60"/>
    </row>
    <row r="10" spans="1:6" ht="15">
      <c r="A10" s="76"/>
      <c r="B10" s="74"/>
      <c r="C10" s="75"/>
      <c r="D10" s="71"/>
      <c r="E10" s="72"/>
      <c r="F10" s="60"/>
    </row>
    <row r="11" spans="1:6" ht="15">
      <c r="A11" s="76"/>
      <c r="B11" s="77"/>
      <c r="C11" s="78"/>
      <c r="D11" s="79"/>
      <c r="E11" s="72"/>
      <c r="F11" s="60"/>
    </row>
    <row r="12" spans="1:6" ht="15">
      <c r="A12" s="80" t="s">
        <v>24</v>
      </c>
      <c r="B12" s="69">
        <f>SUM(B13:B17)</f>
        <v>244.32</v>
      </c>
      <c r="C12" s="70">
        <f>SUM(C13:C17)</f>
        <v>240.91999999999996</v>
      </c>
      <c r="D12" s="71">
        <f aca="true" t="shared" si="0" ref="D12:D18">C12*100%/B12</f>
        <v>0.9860838244924688</v>
      </c>
      <c r="E12" s="81">
        <f aca="true" t="shared" si="1" ref="E12:E18">$E$4-D12</f>
        <v>0.013916175507531214</v>
      </c>
      <c r="F12" s="60"/>
    </row>
    <row r="13" spans="1:6" ht="15">
      <c r="A13" s="82" t="s">
        <v>35</v>
      </c>
      <c r="B13" s="73">
        <f>B39</f>
        <v>108.28</v>
      </c>
      <c r="C13" s="73">
        <f>C39</f>
        <v>108.27</v>
      </c>
      <c r="D13" s="71">
        <f t="shared" si="0"/>
        <v>0.9999076468415219</v>
      </c>
      <c r="E13" s="72">
        <f t="shared" si="1"/>
        <v>9.235315847810899E-05</v>
      </c>
      <c r="F13" s="60"/>
    </row>
    <row r="14" spans="1:6" ht="15">
      <c r="A14" s="82" t="s">
        <v>4</v>
      </c>
      <c r="B14" s="73">
        <f>B38</f>
        <v>80.94</v>
      </c>
      <c r="C14" s="73">
        <f>C38</f>
        <v>80.94</v>
      </c>
      <c r="D14" s="71">
        <f t="shared" si="0"/>
        <v>1</v>
      </c>
      <c r="E14" s="72">
        <f t="shared" si="1"/>
        <v>0</v>
      </c>
      <c r="F14" s="60"/>
    </row>
    <row r="15" spans="1:6" ht="15">
      <c r="A15" s="82" t="s">
        <v>23</v>
      </c>
      <c r="B15" s="73">
        <f aca="true" t="shared" si="2" ref="B15:C17">B40</f>
        <v>15.1</v>
      </c>
      <c r="C15" s="73">
        <f t="shared" si="2"/>
        <v>6.67</v>
      </c>
      <c r="D15" s="71">
        <f t="shared" si="0"/>
        <v>0.4417218543046358</v>
      </c>
      <c r="E15" s="72">
        <f t="shared" si="1"/>
        <v>0.5582781456953643</v>
      </c>
      <c r="F15" s="60"/>
    </row>
    <row r="16" spans="1:6" ht="15">
      <c r="A16" s="83" t="s">
        <v>30</v>
      </c>
      <c r="B16" s="73">
        <f t="shared" si="2"/>
        <v>40</v>
      </c>
      <c r="C16" s="73">
        <f t="shared" si="2"/>
        <v>49.04</v>
      </c>
      <c r="D16" s="71">
        <f t="shared" si="0"/>
        <v>1.226</v>
      </c>
      <c r="E16" s="72">
        <f t="shared" si="1"/>
        <v>-0.22599999999999998</v>
      </c>
      <c r="F16" s="60"/>
    </row>
    <row r="17" spans="1:6" ht="15">
      <c r="A17" s="84" t="s">
        <v>27</v>
      </c>
      <c r="B17" s="85">
        <f t="shared" si="2"/>
        <v>0</v>
      </c>
      <c r="C17" s="85">
        <f t="shared" si="2"/>
        <v>-4</v>
      </c>
      <c r="D17" s="71" t="e">
        <f t="shared" si="0"/>
        <v>#DIV/0!</v>
      </c>
      <c r="E17" s="86" t="e">
        <f t="shared" si="1"/>
        <v>#DIV/0!</v>
      </c>
      <c r="F17" s="60"/>
    </row>
    <row r="18" spans="1:6" ht="15">
      <c r="A18" s="87" t="s">
        <v>9</v>
      </c>
      <c r="B18" s="88">
        <f>B12+B7</f>
        <v>566.3199999999999</v>
      </c>
      <c r="C18" s="89">
        <f>C12+C7</f>
        <v>672.25</v>
      </c>
      <c r="D18" s="90">
        <f t="shared" si="0"/>
        <v>1.1870497245373641</v>
      </c>
      <c r="E18" s="81">
        <f t="shared" si="1"/>
        <v>-0.18704972453736413</v>
      </c>
      <c r="F18" s="60"/>
    </row>
    <row r="19" spans="1:6" ht="15">
      <c r="A19" s="84"/>
      <c r="B19" s="76"/>
      <c r="C19" s="78"/>
      <c r="D19" s="76"/>
      <c r="E19" s="91"/>
      <c r="F19" s="60"/>
    </row>
    <row r="20" spans="1:6" ht="14.25">
      <c r="A20" s="92" t="s">
        <v>5</v>
      </c>
      <c r="B20" s="66"/>
      <c r="C20" s="67"/>
      <c r="D20" s="74"/>
      <c r="E20" s="93"/>
      <c r="F20" s="60"/>
    </row>
    <row r="21" spans="1:6" ht="14.25">
      <c r="A21" s="82" t="s">
        <v>6</v>
      </c>
      <c r="B21" s="94">
        <f>B7*100/B18</f>
        <v>56.858313321090556</v>
      </c>
      <c r="C21" s="95">
        <f>C7*100/C18</f>
        <v>64.16214206024546</v>
      </c>
      <c r="D21" s="74"/>
      <c r="E21" s="93"/>
      <c r="F21" s="60"/>
    </row>
    <row r="22" spans="1:6" ht="15">
      <c r="A22" s="84" t="s">
        <v>21</v>
      </c>
      <c r="B22" s="85"/>
      <c r="C22" s="91"/>
      <c r="D22" s="77"/>
      <c r="E22" s="96"/>
      <c r="F22" s="60"/>
    </row>
    <row r="23" spans="1:6" ht="14.25">
      <c r="A23" s="97"/>
      <c r="B23" s="97"/>
      <c r="C23" s="97"/>
      <c r="D23" s="97"/>
      <c r="E23" s="97"/>
      <c r="F23" s="60"/>
    </row>
    <row r="24" spans="1:6" ht="15">
      <c r="A24" s="61" t="s">
        <v>11</v>
      </c>
      <c r="B24" s="61"/>
      <c r="C24" s="61"/>
      <c r="D24" s="61"/>
      <c r="E24" s="97"/>
      <c r="F24" s="60"/>
    </row>
    <row r="25" spans="1:6" ht="15.75" thickBot="1">
      <c r="A25" s="97"/>
      <c r="B25" s="97"/>
      <c r="C25" s="97"/>
      <c r="D25" s="97"/>
      <c r="E25" s="98">
        <v>1</v>
      </c>
      <c r="F25" s="99" t="s">
        <v>20</v>
      </c>
    </row>
    <row r="26" spans="1:6" s="57" customFormat="1" ht="63.75" customHeight="1" thickBot="1">
      <c r="A26" s="100" t="s">
        <v>12</v>
      </c>
      <c r="B26" s="101" t="s">
        <v>2</v>
      </c>
      <c r="C26" s="102" t="s">
        <v>13</v>
      </c>
      <c r="D26" s="103" t="s">
        <v>0</v>
      </c>
      <c r="E26" s="104" t="s">
        <v>32</v>
      </c>
      <c r="F26" s="56" t="s">
        <v>19</v>
      </c>
    </row>
    <row r="27" spans="1:6" ht="14.25">
      <c r="A27" s="105"/>
      <c r="B27" s="67"/>
      <c r="C27" s="67"/>
      <c r="D27" s="67"/>
      <c r="E27" s="74"/>
      <c r="F27" s="106"/>
    </row>
    <row r="28" spans="1:6" ht="15.75" customHeight="1">
      <c r="A28" s="107" t="s">
        <v>14</v>
      </c>
      <c r="B28" s="108">
        <v>40</v>
      </c>
      <c r="C28" s="108">
        <v>23.48</v>
      </c>
      <c r="D28" s="109">
        <f aca="true" t="shared" si="3" ref="D28:D43">C28*100%/B28</f>
        <v>0.587</v>
      </c>
      <c r="E28" s="110">
        <f aca="true" t="shared" si="4" ref="E28:E43">$E$25-D28</f>
        <v>0.41300000000000003</v>
      </c>
      <c r="F28" s="111">
        <f>C28*100%/C43</f>
        <v>0.03492748233544069</v>
      </c>
    </row>
    <row r="29" spans="1:6" ht="15.75" customHeight="1">
      <c r="A29" s="107" t="s">
        <v>36</v>
      </c>
      <c r="B29" s="108">
        <v>70</v>
      </c>
      <c r="C29" s="108">
        <v>74.56</v>
      </c>
      <c r="D29" s="109">
        <f t="shared" si="3"/>
        <v>1.0651428571428572</v>
      </c>
      <c r="E29" s="110">
        <f t="shared" si="4"/>
        <v>-0.06514285714285717</v>
      </c>
      <c r="F29" s="111">
        <f>C29*100%/C43</f>
        <v>0.11091111937523244</v>
      </c>
    </row>
    <row r="30" spans="1:6" ht="15.75" customHeight="1">
      <c r="A30" s="107" t="s">
        <v>15</v>
      </c>
      <c r="B30" s="108">
        <v>2</v>
      </c>
      <c r="C30" s="108">
        <v>3</v>
      </c>
      <c r="D30" s="109">
        <f t="shared" si="3"/>
        <v>1.5</v>
      </c>
      <c r="E30" s="110">
        <f t="shared" si="4"/>
        <v>-0.5</v>
      </c>
      <c r="F30" s="111">
        <f>C30*100%/C43</f>
        <v>0.004462625511342507</v>
      </c>
    </row>
    <row r="31" spans="1:6" ht="21" customHeight="1">
      <c r="A31" s="107" t="s">
        <v>16</v>
      </c>
      <c r="B31" s="108">
        <v>210</v>
      </c>
      <c r="C31" s="108">
        <v>296.79</v>
      </c>
      <c r="D31" s="109">
        <f t="shared" si="3"/>
        <v>1.4132857142857145</v>
      </c>
      <c r="E31" s="110">
        <f t="shared" si="4"/>
        <v>-0.4132857142857145</v>
      </c>
      <c r="F31" s="111">
        <f>C31*100%/C43</f>
        <v>0.44148754183711425</v>
      </c>
    </row>
    <row r="32" spans="1:6" ht="27.75" customHeight="1">
      <c r="A32" s="112" t="s">
        <v>40</v>
      </c>
      <c r="B32" s="108">
        <v>0</v>
      </c>
      <c r="C32" s="108">
        <v>0</v>
      </c>
      <c r="D32" s="109" t="e">
        <f t="shared" si="3"/>
        <v>#DIV/0!</v>
      </c>
      <c r="E32" s="110" t="e">
        <f t="shared" si="4"/>
        <v>#DIV/0!</v>
      </c>
      <c r="F32" s="111">
        <f>C32*100%/C43</f>
        <v>0</v>
      </c>
    </row>
    <row r="33" spans="1:6" ht="30" customHeight="1">
      <c r="A33" s="112" t="s">
        <v>26</v>
      </c>
      <c r="B33" s="108">
        <v>0</v>
      </c>
      <c r="C33" s="108">
        <v>0.2</v>
      </c>
      <c r="D33" s="109" t="e">
        <f t="shared" si="3"/>
        <v>#DIV/0!</v>
      </c>
      <c r="E33" s="110" t="e">
        <f t="shared" si="4"/>
        <v>#DIV/0!</v>
      </c>
      <c r="F33" s="111">
        <f>C33*100%/C43</f>
        <v>0.00029750836742283384</v>
      </c>
    </row>
    <row r="34" spans="1:6" ht="16.5" customHeight="1">
      <c r="A34" s="107" t="s">
        <v>17</v>
      </c>
      <c r="B34" s="108">
        <v>0</v>
      </c>
      <c r="C34" s="108">
        <v>1.11</v>
      </c>
      <c r="D34" s="109" t="e">
        <f t="shared" si="3"/>
        <v>#DIV/0!</v>
      </c>
      <c r="E34" s="110" t="e">
        <f t="shared" si="4"/>
        <v>#DIV/0!</v>
      </c>
      <c r="F34" s="111">
        <f>C34*100%/C43</f>
        <v>0.001651171439196728</v>
      </c>
    </row>
    <row r="35" spans="1:6" ht="16.5" customHeight="1">
      <c r="A35" s="107" t="s">
        <v>33</v>
      </c>
      <c r="B35" s="108"/>
      <c r="C35" s="108"/>
      <c r="D35" s="109" t="e">
        <f t="shared" si="3"/>
        <v>#DIV/0!</v>
      </c>
      <c r="E35" s="113" t="e">
        <f t="shared" si="4"/>
        <v>#DIV/0!</v>
      </c>
      <c r="F35" s="111">
        <f>C35*100%/C43</f>
        <v>0</v>
      </c>
    </row>
    <row r="36" spans="1:6" ht="16.5" customHeight="1">
      <c r="A36" s="107" t="s">
        <v>63</v>
      </c>
      <c r="B36" s="108">
        <v>0</v>
      </c>
      <c r="C36" s="108">
        <v>31.79</v>
      </c>
      <c r="D36" s="109" t="e">
        <f t="shared" si="3"/>
        <v>#DIV/0!</v>
      </c>
      <c r="E36" s="110" t="e">
        <f t="shared" si="4"/>
        <v>#DIV/0!</v>
      </c>
      <c r="F36" s="111">
        <f>C36*100%/C43</f>
        <v>0.04728895500185944</v>
      </c>
    </row>
    <row r="37" spans="1:6" ht="19.5" customHeight="1">
      <c r="A37" s="107" t="s">
        <v>39</v>
      </c>
      <c r="B37" s="108"/>
      <c r="C37" s="108">
        <v>0.4</v>
      </c>
      <c r="D37" s="109" t="e">
        <f t="shared" si="3"/>
        <v>#DIV/0!</v>
      </c>
      <c r="E37" s="110" t="e">
        <f t="shared" si="4"/>
        <v>#DIV/0!</v>
      </c>
      <c r="F37" s="111">
        <f>C37*100%/C43</f>
        <v>0.0005950167348456677</v>
      </c>
    </row>
    <row r="38" spans="1:6" ht="24.75" customHeight="1">
      <c r="A38" s="107" t="s">
        <v>31</v>
      </c>
      <c r="B38" s="108">
        <v>80.94</v>
      </c>
      <c r="C38" s="108">
        <v>80.94</v>
      </c>
      <c r="D38" s="109">
        <f t="shared" si="3"/>
        <v>1</v>
      </c>
      <c r="E38" s="110">
        <f t="shared" si="4"/>
        <v>0</v>
      </c>
      <c r="F38" s="111">
        <f>C38*100%/C43</f>
        <v>0.12040163629602084</v>
      </c>
    </row>
    <row r="39" spans="1:6" ht="24.75" customHeight="1">
      <c r="A39" s="107" t="s">
        <v>73</v>
      </c>
      <c r="B39" s="108">
        <v>108.28</v>
      </c>
      <c r="C39" s="108">
        <v>108.27</v>
      </c>
      <c r="D39" s="109">
        <f t="shared" si="3"/>
        <v>0.9999076468415219</v>
      </c>
      <c r="E39" s="110">
        <f t="shared" si="4"/>
        <v>9.235315847810899E-05</v>
      </c>
      <c r="F39" s="111">
        <f>C39*100%/C43</f>
        <v>0.16105615470435108</v>
      </c>
    </row>
    <row r="40" spans="1:6" ht="22.5" customHeight="1">
      <c r="A40" s="107" t="s">
        <v>23</v>
      </c>
      <c r="B40" s="108">
        <v>15.1</v>
      </c>
      <c r="C40" s="108">
        <v>6.67</v>
      </c>
      <c r="D40" s="109">
        <f t="shared" si="3"/>
        <v>0.4417218543046358</v>
      </c>
      <c r="E40" s="110">
        <f t="shared" si="4"/>
        <v>0.5582781456953643</v>
      </c>
      <c r="F40" s="111">
        <f>C40*100%/C43</f>
        <v>0.009921904053551507</v>
      </c>
    </row>
    <row r="41" spans="1:6" ht="20.25" customHeight="1">
      <c r="A41" s="112" t="s">
        <v>29</v>
      </c>
      <c r="B41" s="108">
        <v>40</v>
      </c>
      <c r="C41" s="108">
        <v>49.04</v>
      </c>
      <c r="D41" s="109">
        <f t="shared" si="3"/>
        <v>1.226</v>
      </c>
      <c r="E41" s="110">
        <f t="shared" si="4"/>
        <v>-0.22599999999999998</v>
      </c>
      <c r="F41" s="111">
        <f>C41*100%/C43</f>
        <v>0.07294905169207885</v>
      </c>
    </row>
    <row r="42" spans="1:6" ht="17.25" customHeight="1">
      <c r="A42" s="112" t="s">
        <v>27</v>
      </c>
      <c r="B42" s="108">
        <v>0</v>
      </c>
      <c r="C42" s="108">
        <v>-4</v>
      </c>
      <c r="D42" s="109" t="e">
        <f t="shared" si="3"/>
        <v>#DIV/0!</v>
      </c>
      <c r="E42" s="110" t="e">
        <f t="shared" si="4"/>
        <v>#DIV/0!</v>
      </c>
      <c r="F42" s="111">
        <f>C42*100%/C43</f>
        <v>-0.005950167348456676</v>
      </c>
    </row>
    <row r="43" spans="1:6" ht="15">
      <c r="A43" s="107" t="s">
        <v>18</v>
      </c>
      <c r="B43" s="114">
        <f>SUM(B28:B42)</f>
        <v>566.32</v>
      </c>
      <c r="C43" s="114">
        <f>SUM(C28:C42)</f>
        <v>672.2499999999999</v>
      </c>
      <c r="D43" s="109">
        <f t="shared" si="3"/>
        <v>1.1870497245373637</v>
      </c>
      <c r="E43" s="110">
        <f t="shared" si="4"/>
        <v>-0.18704972453736368</v>
      </c>
      <c r="F43" s="111">
        <f>C43*100%/C43</f>
        <v>1</v>
      </c>
    </row>
    <row r="44" ht="12.75">
      <c r="D44" s="4"/>
    </row>
  </sheetData>
  <sheetProtection/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8"/>
  <sheetViews>
    <sheetView tabSelected="1" zoomScalePageLayoutView="0" workbookViewId="0" topLeftCell="A217">
      <selection activeCell="C239" sqref="C239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2" spans="1:5" ht="12.75">
      <c r="A2" s="59" t="s">
        <v>51</v>
      </c>
      <c r="B2" s="60"/>
      <c r="C2" s="60"/>
      <c r="D2" s="60"/>
      <c r="E2" s="60"/>
    </row>
    <row r="3" spans="1:5" ht="15">
      <c r="A3" s="61"/>
      <c r="B3" s="60"/>
      <c r="C3" s="60"/>
      <c r="D3" s="60"/>
      <c r="E3" s="60"/>
    </row>
    <row r="4" spans="4:5" ht="13.5" thickBot="1">
      <c r="D4" t="s">
        <v>25</v>
      </c>
      <c r="E4" s="41">
        <v>1</v>
      </c>
    </row>
    <row r="5" spans="1:5" ht="21" customHeight="1">
      <c r="A5" s="32" t="s">
        <v>1</v>
      </c>
      <c r="B5" s="28" t="s">
        <v>2</v>
      </c>
      <c r="C5" s="28" t="s">
        <v>22</v>
      </c>
      <c r="D5" s="33" t="s">
        <v>0</v>
      </c>
      <c r="E5" s="5" t="s">
        <v>10</v>
      </c>
    </row>
    <row r="6" spans="1:5" ht="14.25">
      <c r="A6" s="7"/>
      <c r="B6" s="7"/>
      <c r="C6" s="8"/>
      <c r="D6" s="9"/>
      <c r="E6" s="8"/>
    </row>
    <row r="7" spans="1:5" ht="15">
      <c r="A7" s="12" t="s">
        <v>3</v>
      </c>
      <c r="B7" s="12">
        <f>B8+B9+B10</f>
        <v>285</v>
      </c>
      <c r="C7" s="13">
        <f>SUM(C8:C10)</f>
        <v>431.1</v>
      </c>
      <c r="D7" s="14">
        <f>C7*100%/B7</f>
        <v>1.5126315789473685</v>
      </c>
      <c r="E7" s="30">
        <f>$E$4-D7</f>
        <v>-0.5126315789473685</v>
      </c>
    </row>
    <row r="8" spans="1:5" ht="15">
      <c r="A8" s="18" t="s">
        <v>7</v>
      </c>
      <c r="B8" s="16">
        <f>B28+B29+B30+B31+B32+B33</f>
        <v>272</v>
      </c>
      <c r="C8" s="16">
        <f>C28+C29+C30+C31+C32+C33</f>
        <v>391.1</v>
      </c>
      <c r="D8" s="14">
        <f>C8*100%/B8</f>
        <v>1.4378676470588236</v>
      </c>
      <c r="E8" s="30">
        <f>$E$4-D8</f>
        <v>-0.43786764705882364</v>
      </c>
    </row>
    <row r="9" spans="1:5" ht="15">
      <c r="A9" s="18" t="s">
        <v>8</v>
      </c>
      <c r="B9" s="17">
        <f>B34+B36+B37+B38+B35</f>
        <v>13</v>
      </c>
      <c r="C9" s="17">
        <f>C34+C36+C37+C38+C35</f>
        <v>40</v>
      </c>
      <c r="D9" s="14">
        <f>C9*100%/B9</f>
        <v>3.076923076923077</v>
      </c>
      <c r="E9" s="30">
        <f>$E$4-D9</f>
        <v>-2.076923076923077</v>
      </c>
    </row>
    <row r="10" spans="1:5" ht="15">
      <c r="A10" s="25"/>
      <c r="B10" s="16"/>
      <c r="C10" s="17"/>
      <c r="D10" s="14"/>
      <c r="E10" s="30"/>
    </row>
    <row r="11" spans="1:5" ht="15">
      <c r="A11" s="25"/>
      <c r="B11" s="27"/>
      <c r="C11" s="26"/>
      <c r="D11" s="34"/>
      <c r="E11" s="30"/>
    </row>
    <row r="12" spans="1:5" ht="15">
      <c r="A12" s="11" t="s">
        <v>24</v>
      </c>
      <c r="B12" s="12">
        <f>SUM(B13:B17)</f>
        <v>243.5</v>
      </c>
      <c r="C12" s="13">
        <f>SUM(C13:C17)</f>
        <v>262.7</v>
      </c>
      <c r="D12" s="14">
        <f aca="true" t="shared" si="0" ref="D12:D18">C12*100%/B12</f>
        <v>1.0788501026694044</v>
      </c>
      <c r="E12" s="42">
        <f aca="true" t="shared" si="1" ref="E12:E18">$E$4-D12</f>
        <v>-0.0788501026694044</v>
      </c>
    </row>
    <row r="13" spans="1:5" ht="15">
      <c r="A13" s="15" t="s">
        <v>35</v>
      </c>
      <c r="B13" s="18">
        <f>B40</f>
        <v>0</v>
      </c>
      <c r="C13" s="18">
        <f>C40</f>
        <v>0</v>
      </c>
      <c r="D13" s="14" t="e">
        <f t="shared" si="0"/>
        <v>#DIV/0!</v>
      </c>
      <c r="E13" s="30" t="e">
        <f t="shared" si="1"/>
        <v>#DIV/0!</v>
      </c>
    </row>
    <row r="14" spans="1:5" ht="15">
      <c r="A14" s="15" t="s">
        <v>4</v>
      </c>
      <c r="B14" s="18">
        <f>B39</f>
        <v>144</v>
      </c>
      <c r="C14" s="18">
        <f>C39</f>
        <v>144.1</v>
      </c>
      <c r="D14" s="14">
        <f t="shared" si="0"/>
        <v>1.0006944444444443</v>
      </c>
      <c r="E14" s="30">
        <f t="shared" si="1"/>
        <v>-0.000694444444444331</v>
      </c>
    </row>
    <row r="15" spans="1:5" ht="15">
      <c r="A15" s="15" t="s">
        <v>23</v>
      </c>
      <c r="B15" s="18">
        <f aca="true" t="shared" si="2" ref="B15:C17">B41</f>
        <v>19.5</v>
      </c>
      <c r="C15" s="18">
        <f t="shared" si="2"/>
        <v>19.5</v>
      </c>
      <c r="D15" s="14">
        <f t="shared" si="0"/>
        <v>1</v>
      </c>
      <c r="E15" s="30">
        <f t="shared" si="1"/>
        <v>0</v>
      </c>
    </row>
    <row r="16" spans="1:5" ht="15">
      <c r="A16" s="47" t="s">
        <v>30</v>
      </c>
      <c r="B16" s="18">
        <f t="shared" si="2"/>
        <v>80</v>
      </c>
      <c r="C16" s="18">
        <f t="shared" si="2"/>
        <v>99.1</v>
      </c>
      <c r="D16" s="14">
        <f t="shared" si="0"/>
        <v>1.23875</v>
      </c>
      <c r="E16" s="30">
        <f t="shared" si="1"/>
        <v>-0.23875000000000002</v>
      </c>
    </row>
    <row r="17" spans="1:5" ht="15">
      <c r="A17" s="24" t="s">
        <v>27</v>
      </c>
      <c r="B17" s="19">
        <f t="shared" si="2"/>
        <v>0</v>
      </c>
      <c r="C17" s="19">
        <f t="shared" si="2"/>
        <v>0</v>
      </c>
      <c r="D17" s="14" t="e">
        <f t="shared" si="0"/>
        <v>#DIV/0!</v>
      </c>
      <c r="E17" s="45" t="e">
        <f t="shared" si="1"/>
        <v>#DIV/0!</v>
      </c>
    </row>
    <row r="18" spans="1:5" ht="15">
      <c r="A18" s="21" t="s">
        <v>9</v>
      </c>
      <c r="B18" s="22">
        <f>B12+B7</f>
        <v>528.5</v>
      </c>
      <c r="C18" s="23">
        <f>C12+C7</f>
        <v>693.8</v>
      </c>
      <c r="D18" s="39">
        <f t="shared" si="0"/>
        <v>1.3127719962157047</v>
      </c>
      <c r="E18" s="42">
        <f t="shared" si="1"/>
        <v>-0.31277199621570473</v>
      </c>
    </row>
    <row r="19" spans="1:5" ht="15">
      <c r="A19" s="24"/>
      <c r="B19" s="25"/>
      <c r="C19" s="26"/>
      <c r="D19" s="25"/>
      <c r="E19" s="20"/>
    </row>
    <row r="20" spans="1:5" ht="14.25">
      <c r="A20" s="6" t="s">
        <v>5</v>
      </c>
      <c r="B20" s="7"/>
      <c r="C20" s="8"/>
      <c r="D20" s="16"/>
      <c r="E20" s="10"/>
    </row>
    <row r="21" spans="1:5" ht="14.25">
      <c r="A21" s="15" t="s">
        <v>6</v>
      </c>
      <c r="B21" s="40">
        <f>B7*100/B18</f>
        <v>53.92620624408704</v>
      </c>
      <c r="C21" s="46">
        <f>C7*100/C18</f>
        <v>62.13606226578265</v>
      </c>
      <c r="D21" s="16"/>
      <c r="E21" s="10"/>
    </row>
    <row r="22" spans="1:5" ht="15">
      <c r="A22" s="24" t="s">
        <v>21</v>
      </c>
      <c r="B22" s="19"/>
      <c r="C22" s="20"/>
      <c r="D22" s="27"/>
      <c r="E22" s="49"/>
    </row>
    <row r="23" spans="1:5" ht="14.25">
      <c r="A23" s="2"/>
      <c r="B23" s="2"/>
      <c r="C23" s="2"/>
      <c r="D23" s="2"/>
      <c r="E23" s="2"/>
    </row>
    <row r="24" spans="1:5" ht="15">
      <c r="A24" s="3" t="s">
        <v>11</v>
      </c>
      <c r="B24" s="3"/>
      <c r="C24" s="3"/>
      <c r="D24" s="3"/>
      <c r="E24" s="2"/>
    </row>
    <row r="25" spans="1:6" ht="15.75" thickBot="1">
      <c r="A25" s="2"/>
      <c r="B25" s="2"/>
      <c r="C25" s="2"/>
      <c r="D25" s="2"/>
      <c r="E25" s="44">
        <v>1</v>
      </c>
      <c r="F25" s="31" t="s">
        <v>20</v>
      </c>
    </row>
    <row r="26" spans="1:6" s="57" customFormat="1" ht="63.75" customHeight="1" thickBot="1">
      <c r="A26" s="51" t="s">
        <v>12</v>
      </c>
      <c r="B26" s="52" t="s">
        <v>2</v>
      </c>
      <c r="C26" s="53" t="s">
        <v>13</v>
      </c>
      <c r="D26" s="54" t="s">
        <v>0</v>
      </c>
      <c r="E26" s="55" t="s">
        <v>32</v>
      </c>
      <c r="F26" s="56" t="s">
        <v>19</v>
      </c>
    </row>
    <row r="27" spans="1:6" ht="14.25">
      <c r="A27" s="29"/>
      <c r="B27" s="8"/>
      <c r="C27" s="8"/>
      <c r="D27" s="8"/>
      <c r="E27" s="16"/>
      <c r="F27" s="1"/>
    </row>
    <row r="28" spans="1:6" ht="15.75" customHeight="1">
      <c r="A28" s="37" t="s">
        <v>14</v>
      </c>
      <c r="B28" s="35">
        <v>58</v>
      </c>
      <c r="C28" s="35">
        <v>87.2</v>
      </c>
      <c r="D28" s="36">
        <f>C28*100%/B28</f>
        <v>1.503448275862069</v>
      </c>
      <c r="E28" s="43">
        <f aca="true" t="shared" si="3" ref="E28:E44">$E$25-D28</f>
        <v>-0.5034482758620691</v>
      </c>
      <c r="F28" s="38">
        <f>C28*100%/C44</f>
        <v>0.125684635341597</v>
      </c>
    </row>
    <row r="29" spans="1:6" ht="15.75" customHeight="1">
      <c r="A29" s="37" t="s">
        <v>36</v>
      </c>
      <c r="B29" s="35">
        <v>150</v>
      </c>
      <c r="C29" s="35">
        <v>220.4</v>
      </c>
      <c r="D29" s="36">
        <f aca="true" t="shared" si="4" ref="D29:D44">C29*100%/B29</f>
        <v>1.4693333333333334</v>
      </c>
      <c r="E29" s="43">
        <f t="shared" si="3"/>
        <v>-0.4693333333333334</v>
      </c>
      <c r="F29" s="38" t="e">
        <f>C29*100%/C45</f>
        <v>#DIV/0!</v>
      </c>
    </row>
    <row r="30" spans="1:6" ht="15.75" customHeight="1">
      <c r="A30" s="37" t="s">
        <v>15</v>
      </c>
      <c r="B30" s="35">
        <v>3.5</v>
      </c>
      <c r="C30" s="35">
        <v>5.7</v>
      </c>
      <c r="D30" s="36">
        <f t="shared" si="4"/>
        <v>1.6285714285714286</v>
      </c>
      <c r="E30" s="43">
        <f t="shared" si="3"/>
        <v>-0.6285714285714286</v>
      </c>
      <c r="F30" s="38">
        <f>C30*100%/C44</f>
        <v>0.008215624099164024</v>
      </c>
    </row>
    <row r="31" spans="1:6" ht="21" customHeight="1">
      <c r="A31" s="37" t="s">
        <v>16</v>
      </c>
      <c r="B31" s="35">
        <v>60</v>
      </c>
      <c r="C31" s="35">
        <v>77.8</v>
      </c>
      <c r="D31" s="36">
        <f t="shared" si="4"/>
        <v>1.2966666666666666</v>
      </c>
      <c r="E31" s="43">
        <f t="shared" si="3"/>
        <v>-0.29666666666666663</v>
      </c>
      <c r="F31" s="38">
        <f>C31*100%/C44</f>
        <v>0.11213606226578263</v>
      </c>
    </row>
    <row r="32" spans="1:6" ht="27.75" customHeight="1">
      <c r="A32" s="112" t="s">
        <v>40</v>
      </c>
      <c r="B32" s="35">
        <v>0</v>
      </c>
      <c r="C32" s="35">
        <v>0</v>
      </c>
      <c r="D32" s="36" t="e">
        <f t="shared" si="4"/>
        <v>#DIV/0!</v>
      </c>
      <c r="E32" s="43" t="e">
        <f t="shared" si="3"/>
        <v>#DIV/0!</v>
      </c>
      <c r="F32" s="38">
        <f>C32*100%/C44</f>
        <v>0</v>
      </c>
    </row>
    <row r="33" spans="1:6" ht="30" customHeight="1">
      <c r="A33" s="48" t="s">
        <v>26</v>
      </c>
      <c r="B33" s="35">
        <v>0.5</v>
      </c>
      <c r="C33" s="35">
        <v>0</v>
      </c>
      <c r="D33" s="36">
        <f t="shared" si="4"/>
        <v>0</v>
      </c>
      <c r="E33" s="43">
        <f t="shared" si="3"/>
        <v>1</v>
      </c>
      <c r="F33" s="38">
        <f>C33*100%/C44</f>
        <v>0</v>
      </c>
    </row>
    <row r="34" spans="1:6" ht="16.5" customHeight="1">
      <c r="A34" s="37" t="s">
        <v>17</v>
      </c>
      <c r="B34" s="35"/>
      <c r="C34" s="35">
        <v>0.3</v>
      </c>
      <c r="D34" s="36" t="e">
        <f t="shared" si="4"/>
        <v>#DIV/0!</v>
      </c>
      <c r="E34" s="43" t="e">
        <f t="shared" si="3"/>
        <v>#DIV/0!</v>
      </c>
      <c r="F34" s="38">
        <f>C34*100%/C44</f>
        <v>0.0004324012683770538</v>
      </c>
    </row>
    <row r="35" spans="1:6" ht="16.5" customHeight="1">
      <c r="A35" s="37" t="s">
        <v>33</v>
      </c>
      <c r="B35" s="35"/>
      <c r="C35" s="35"/>
      <c r="D35" s="36" t="e">
        <f t="shared" si="4"/>
        <v>#DIV/0!</v>
      </c>
      <c r="E35" s="58" t="e">
        <f t="shared" si="3"/>
        <v>#DIV/0!</v>
      </c>
      <c r="F35" s="38">
        <f>C35*100%/C44</f>
        <v>0</v>
      </c>
    </row>
    <row r="36" spans="1:6" ht="16.5" customHeight="1">
      <c r="A36" s="37" t="s">
        <v>28</v>
      </c>
      <c r="B36" s="35"/>
      <c r="C36" s="35">
        <v>0</v>
      </c>
      <c r="D36" s="36" t="e">
        <f t="shared" si="4"/>
        <v>#DIV/0!</v>
      </c>
      <c r="E36" s="43" t="e">
        <f t="shared" si="3"/>
        <v>#DIV/0!</v>
      </c>
      <c r="F36" s="38">
        <f>C36*100%/C44</f>
        <v>0</v>
      </c>
    </row>
    <row r="37" spans="1:6" ht="27.75" customHeight="1">
      <c r="A37" s="37" t="s">
        <v>50</v>
      </c>
      <c r="B37" s="35">
        <v>13</v>
      </c>
      <c r="C37" s="35">
        <v>35.6</v>
      </c>
      <c r="D37" s="36">
        <f>C37*100%/B37</f>
        <v>2.7384615384615385</v>
      </c>
      <c r="E37" s="43">
        <f t="shared" si="3"/>
        <v>-1.7384615384615385</v>
      </c>
      <c r="F37" s="38" t="e">
        <f>C37*100%/C45</f>
        <v>#DIV/0!</v>
      </c>
    </row>
    <row r="38" spans="1:6" ht="19.5" customHeight="1">
      <c r="A38" s="107" t="s">
        <v>39</v>
      </c>
      <c r="B38" s="35"/>
      <c r="C38" s="35">
        <v>4.1</v>
      </c>
      <c r="D38" s="36" t="e">
        <f t="shared" si="4"/>
        <v>#DIV/0!</v>
      </c>
      <c r="E38" s="43" t="e">
        <f t="shared" si="3"/>
        <v>#DIV/0!</v>
      </c>
      <c r="F38" s="38">
        <f>C38*100%/C44</f>
        <v>0.0059094840011530685</v>
      </c>
    </row>
    <row r="39" spans="1:6" ht="24.75" customHeight="1">
      <c r="A39" s="37" t="s">
        <v>31</v>
      </c>
      <c r="B39" s="35">
        <v>144</v>
      </c>
      <c r="C39" s="35">
        <v>144.1</v>
      </c>
      <c r="D39" s="36">
        <f t="shared" si="4"/>
        <v>1.0006944444444443</v>
      </c>
      <c r="E39" s="43">
        <f t="shared" si="3"/>
        <v>-0.000694444444444331</v>
      </c>
      <c r="F39" s="38">
        <f>C39*100%/C44</f>
        <v>0.20769674257711154</v>
      </c>
    </row>
    <row r="40" spans="1:6" ht="24.75" customHeight="1">
      <c r="A40" s="37"/>
      <c r="B40" s="35">
        <v>0</v>
      </c>
      <c r="C40" s="35">
        <v>0</v>
      </c>
      <c r="D40" s="36" t="e">
        <f t="shared" si="4"/>
        <v>#DIV/0!</v>
      </c>
      <c r="E40" s="43" t="e">
        <f t="shared" si="3"/>
        <v>#DIV/0!</v>
      </c>
      <c r="F40" s="38">
        <f>C40*100%/C44</f>
        <v>0</v>
      </c>
    </row>
    <row r="41" spans="1:6" ht="22.5" customHeight="1">
      <c r="A41" s="37" t="s">
        <v>23</v>
      </c>
      <c r="B41" s="35">
        <v>19.5</v>
      </c>
      <c r="C41" s="35">
        <v>19.5</v>
      </c>
      <c r="D41" s="36">
        <f t="shared" si="4"/>
        <v>1</v>
      </c>
      <c r="E41" s="43">
        <f t="shared" si="3"/>
        <v>0</v>
      </c>
      <c r="F41" s="38">
        <f>C41*100%/C44</f>
        <v>0.0281060824445085</v>
      </c>
    </row>
    <row r="42" spans="1:6" ht="20.25" customHeight="1">
      <c r="A42" s="48" t="s">
        <v>29</v>
      </c>
      <c r="B42" s="35">
        <v>80</v>
      </c>
      <c r="C42" s="35">
        <v>99.1</v>
      </c>
      <c r="D42" s="36">
        <f t="shared" si="4"/>
        <v>1.23875</v>
      </c>
      <c r="E42" s="43">
        <f t="shared" si="3"/>
        <v>-0.23875000000000002</v>
      </c>
      <c r="F42" s="38">
        <f>C42*100%/C44</f>
        <v>0.14283655232055345</v>
      </c>
    </row>
    <row r="43" spans="1:6" ht="17.25" customHeight="1">
      <c r="A43" s="48" t="s">
        <v>27</v>
      </c>
      <c r="B43" s="35">
        <v>0</v>
      </c>
      <c r="C43" s="35">
        <v>0</v>
      </c>
      <c r="D43" s="36" t="e">
        <f t="shared" si="4"/>
        <v>#DIV/0!</v>
      </c>
      <c r="E43" s="43" t="e">
        <f t="shared" si="3"/>
        <v>#DIV/0!</v>
      </c>
      <c r="F43" s="38">
        <f>C43*100%/C44</f>
        <v>0</v>
      </c>
    </row>
    <row r="44" spans="1:6" ht="15">
      <c r="A44" s="37" t="s">
        <v>18</v>
      </c>
      <c r="B44" s="50">
        <f>SUM(B28:B43)</f>
        <v>528.5</v>
      </c>
      <c r="C44" s="50">
        <f>SUM(C28:C43)</f>
        <v>693.8000000000001</v>
      </c>
      <c r="D44" s="36">
        <f t="shared" si="4"/>
        <v>1.312771996215705</v>
      </c>
      <c r="E44" s="43">
        <f t="shared" si="3"/>
        <v>-0.31277199621570495</v>
      </c>
      <c r="F44" s="38">
        <f>C44*100%/C44</f>
        <v>1</v>
      </c>
    </row>
    <row r="45" ht="12.75">
      <c r="D45" s="4"/>
    </row>
    <row r="48" spans="1:5" ht="12.75">
      <c r="A48" s="59" t="s">
        <v>66</v>
      </c>
      <c r="B48" s="60"/>
      <c r="C48" s="60"/>
      <c r="D48" s="60"/>
      <c r="E48" s="60"/>
    </row>
    <row r="49" spans="1:5" ht="15">
      <c r="A49" s="61"/>
      <c r="B49" s="60"/>
      <c r="C49" s="60"/>
      <c r="D49" s="60"/>
      <c r="E49" s="60"/>
    </row>
    <row r="50" spans="4:5" ht="13.5" thickBot="1">
      <c r="D50" t="s">
        <v>25</v>
      </c>
      <c r="E50" s="41">
        <v>1</v>
      </c>
    </row>
    <row r="51" spans="1:5" ht="15">
      <c r="A51" s="32" t="s">
        <v>1</v>
      </c>
      <c r="B51" s="28" t="s">
        <v>2</v>
      </c>
      <c r="C51" s="28" t="s">
        <v>22</v>
      </c>
      <c r="D51" s="33" t="s">
        <v>0</v>
      </c>
      <c r="E51" s="5" t="s">
        <v>10</v>
      </c>
    </row>
    <row r="52" spans="1:5" ht="14.25">
      <c r="A52" s="7"/>
      <c r="B52" s="7"/>
      <c r="C52" s="8"/>
      <c r="D52" s="9"/>
      <c r="E52" s="8"/>
    </row>
    <row r="53" spans="1:5" ht="15">
      <c r="A53" s="12" t="s">
        <v>3</v>
      </c>
      <c r="B53" s="12">
        <f>B54+B55+B56</f>
        <v>213.5</v>
      </c>
      <c r="C53" s="13">
        <f>SUM(C54:C56)</f>
        <v>350.8</v>
      </c>
      <c r="D53" s="14">
        <f>C53*100%/B53</f>
        <v>1.6430913348946137</v>
      </c>
      <c r="E53" s="30">
        <f>$E$4-D53</f>
        <v>-0.6430913348946137</v>
      </c>
    </row>
    <row r="54" spans="1:5" ht="15">
      <c r="A54" s="18" t="s">
        <v>7</v>
      </c>
      <c r="B54" s="16">
        <f>B74+B75+B76+B77+B78+B79</f>
        <v>213.5</v>
      </c>
      <c r="C54" s="16">
        <f>C74+C75+C76+C77+C78+C79</f>
        <v>349.5</v>
      </c>
      <c r="D54" s="14">
        <f>C54*100%/B54</f>
        <v>1.6370023419203747</v>
      </c>
      <c r="E54" s="30">
        <f>$E$4-D54</f>
        <v>-0.6370023419203747</v>
      </c>
    </row>
    <row r="55" spans="1:5" ht="15">
      <c r="A55" s="18" t="s">
        <v>8</v>
      </c>
      <c r="B55" s="17">
        <f>B80+B82+B83+B84+B81</f>
        <v>0</v>
      </c>
      <c r="C55" s="17">
        <f>C80+C82+C83+C84+C81</f>
        <v>1.3</v>
      </c>
      <c r="D55" s="14" t="e">
        <f>C55*100%/B55</f>
        <v>#DIV/0!</v>
      </c>
      <c r="E55" s="30" t="e">
        <f>$E$4-D55</f>
        <v>#DIV/0!</v>
      </c>
    </row>
    <row r="56" spans="1:5" ht="15">
      <c r="A56" s="25"/>
      <c r="B56" s="16"/>
      <c r="C56" s="17"/>
      <c r="D56" s="14"/>
      <c r="E56" s="30"/>
    </row>
    <row r="57" spans="1:5" ht="15">
      <c r="A57" s="25"/>
      <c r="B57" s="27"/>
      <c r="C57" s="26"/>
      <c r="D57" s="34"/>
      <c r="E57" s="30"/>
    </row>
    <row r="58" spans="1:5" ht="15">
      <c r="A58" s="11" t="s">
        <v>24</v>
      </c>
      <c r="B58" s="12">
        <f>SUM(B59:B63)</f>
        <v>490.34</v>
      </c>
      <c r="C58" s="13">
        <f>SUM(C59:C63)</f>
        <v>677</v>
      </c>
      <c r="D58" s="14">
        <f aca="true" t="shared" si="5" ref="D58:D64">C58*100%/B58</f>
        <v>1.380674633927479</v>
      </c>
      <c r="E58" s="42">
        <f aca="true" t="shared" si="6" ref="E58:E64">$E$4-D58</f>
        <v>-0.3806746339274789</v>
      </c>
    </row>
    <row r="59" spans="1:5" ht="15">
      <c r="A59" s="15" t="s">
        <v>35</v>
      </c>
      <c r="B59" s="18">
        <f>B86</f>
        <v>134.04</v>
      </c>
      <c r="C59" s="18">
        <f>C86</f>
        <v>134.1</v>
      </c>
      <c r="D59" s="14">
        <f t="shared" si="5"/>
        <v>1.0004476275738585</v>
      </c>
      <c r="E59" s="30">
        <f t="shared" si="6"/>
        <v>-0.00044762757385852225</v>
      </c>
    </row>
    <row r="60" spans="1:5" ht="15">
      <c r="A60" s="15" t="s">
        <v>4</v>
      </c>
      <c r="B60" s="18">
        <f>B85</f>
        <v>121.8</v>
      </c>
      <c r="C60" s="18">
        <f>C85</f>
        <v>121.8</v>
      </c>
      <c r="D60" s="14">
        <f t="shared" si="5"/>
        <v>1</v>
      </c>
      <c r="E60" s="30">
        <f t="shared" si="6"/>
        <v>0</v>
      </c>
    </row>
    <row r="61" spans="1:5" ht="15">
      <c r="A61" s="15" t="s">
        <v>23</v>
      </c>
      <c r="B61" s="18">
        <f aca="true" t="shared" si="7" ref="B61:C63">B87</f>
        <v>19.5</v>
      </c>
      <c r="C61" s="18">
        <f t="shared" si="7"/>
        <v>14.6</v>
      </c>
      <c r="D61" s="14">
        <f t="shared" si="5"/>
        <v>0.7487179487179487</v>
      </c>
      <c r="E61" s="30">
        <f t="shared" si="6"/>
        <v>0.2512820512820513</v>
      </c>
    </row>
    <row r="62" spans="1:5" ht="15">
      <c r="A62" s="47" t="s">
        <v>30</v>
      </c>
      <c r="B62" s="18">
        <f t="shared" si="7"/>
        <v>215</v>
      </c>
      <c r="C62" s="18">
        <f t="shared" si="7"/>
        <v>238.3</v>
      </c>
      <c r="D62" s="14">
        <f t="shared" si="5"/>
        <v>1.108372093023256</v>
      </c>
      <c r="E62" s="30">
        <f t="shared" si="6"/>
        <v>-0.1083720930232559</v>
      </c>
    </row>
    <row r="63" spans="1:5" ht="15">
      <c r="A63" s="24" t="s">
        <v>27</v>
      </c>
      <c r="B63" s="19">
        <f t="shared" si="7"/>
        <v>0</v>
      </c>
      <c r="C63" s="19">
        <f t="shared" si="7"/>
        <v>168.2</v>
      </c>
      <c r="D63" s="14" t="e">
        <f t="shared" si="5"/>
        <v>#DIV/0!</v>
      </c>
      <c r="E63" s="45" t="e">
        <f t="shared" si="6"/>
        <v>#DIV/0!</v>
      </c>
    </row>
    <row r="64" spans="1:5" ht="15">
      <c r="A64" s="21" t="s">
        <v>9</v>
      </c>
      <c r="B64" s="22">
        <f>B58+B53</f>
        <v>703.8399999999999</v>
      </c>
      <c r="C64" s="23">
        <f>C58+C53</f>
        <v>1027.8</v>
      </c>
      <c r="D64" s="39">
        <f t="shared" si="5"/>
        <v>1.4602750625142078</v>
      </c>
      <c r="E64" s="42">
        <f t="shared" si="6"/>
        <v>-0.4602750625142078</v>
      </c>
    </row>
    <row r="65" spans="1:5" ht="15">
      <c r="A65" s="24"/>
      <c r="B65" s="25"/>
      <c r="C65" s="26"/>
      <c r="D65" s="25"/>
      <c r="E65" s="20"/>
    </row>
    <row r="66" spans="1:5" ht="14.25">
      <c r="A66" s="6" t="s">
        <v>5</v>
      </c>
      <c r="B66" s="7"/>
      <c r="C66" s="8"/>
      <c r="D66" s="16"/>
      <c r="E66" s="10"/>
    </row>
    <row r="67" spans="1:5" ht="14.25">
      <c r="A67" s="15" t="s">
        <v>6</v>
      </c>
      <c r="B67" s="40">
        <f>B53*100/B64</f>
        <v>30.333598545123895</v>
      </c>
      <c r="C67" s="46">
        <f>C53*100/C64</f>
        <v>34.131153920996304</v>
      </c>
      <c r="D67" s="16"/>
      <c r="E67" s="10"/>
    </row>
    <row r="68" spans="1:5" ht="15">
      <c r="A68" s="24" t="s">
        <v>21</v>
      </c>
      <c r="B68" s="19"/>
      <c r="C68" s="20"/>
      <c r="D68" s="27"/>
      <c r="E68" s="49"/>
    </row>
    <row r="69" spans="1:5" ht="14.25">
      <c r="A69" s="2"/>
      <c r="B69" s="2"/>
      <c r="C69" s="2"/>
      <c r="D69" s="2"/>
      <c r="E69" s="2"/>
    </row>
    <row r="70" spans="1:5" ht="15">
      <c r="A70" s="3" t="s">
        <v>11</v>
      </c>
      <c r="B70" s="3"/>
      <c r="C70" s="3"/>
      <c r="D70" s="3"/>
      <c r="E70" s="2"/>
    </row>
    <row r="71" spans="1:6" ht="15.75" thickBot="1">
      <c r="A71" s="2"/>
      <c r="B71" s="2"/>
      <c r="C71" s="2"/>
      <c r="D71" s="2"/>
      <c r="E71" s="44">
        <v>1</v>
      </c>
      <c r="F71" s="31" t="s">
        <v>20</v>
      </c>
    </row>
    <row r="72" spans="1:6" ht="45.75" thickBot="1">
      <c r="A72" s="51" t="s">
        <v>12</v>
      </c>
      <c r="B72" s="52" t="s">
        <v>2</v>
      </c>
      <c r="C72" s="53" t="s">
        <v>13</v>
      </c>
      <c r="D72" s="54" t="s">
        <v>0</v>
      </c>
      <c r="E72" s="55" t="s">
        <v>32</v>
      </c>
      <c r="F72" s="56" t="s">
        <v>19</v>
      </c>
    </row>
    <row r="73" spans="1:6" ht="14.25">
      <c r="A73" s="29"/>
      <c r="B73" s="8"/>
      <c r="C73" s="8"/>
      <c r="D73" s="8"/>
      <c r="E73" s="16"/>
      <c r="F73" s="1"/>
    </row>
    <row r="74" spans="1:6" ht="15">
      <c r="A74" s="37" t="s">
        <v>14</v>
      </c>
      <c r="B74" s="35">
        <v>60</v>
      </c>
      <c r="C74" s="35">
        <v>63.8</v>
      </c>
      <c r="D74" s="36">
        <f>C74*100%/B74</f>
        <v>1.0633333333333332</v>
      </c>
      <c r="E74" s="43">
        <f aca="true" t="shared" si="8" ref="E74:E90">$E$25-D74</f>
        <v>-0.06333333333333324</v>
      </c>
      <c r="F74" s="38">
        <f>C74*100%/C90</f>
        <v>0.06207433352792371</v>
      </c>
    </row>
    <row r="75" spans="1:6" ht="15">
      <c r="A75" s="37" t="s">
        <v>36</v>
      </c>
      <c r="B75" s="35">
        <v>120</v>
      </c>
      <c r="C75" s="35">
        <v>202.6</v>
      </c>
      <c r="D75" s="36">
        <f aca="true" t="shared" si="9" ref="D75:D82">C75*100%/B75</f>
        <v>1.6883333333333332</v>
      </c>
      <c r="E75" s="43">
        <f t="shared" si="8"/>
        <v>-0.6883333333333332</v>
      </c>
      <c r="F75" s="38" t="e">
        <f>C75*100%/C91</f>
        <v>#DIV/0!</v>
      </c>
    </row>
    <row r="76" spans="1:6" ht="15">
      <c r="A76" s="37" t="s">
        <v>15</v>
      </c>
      <c r="B76" s="35">
        <v>3.5</v>
      </c>
      <c r="C76" s="35">
        <v>1.3</v>
      </c>
      <c r="D76" s="36">
        <f t="shared" si="9"/>
        <v>0.37142857142857144</v>
      </c>
      <c r="E76" s="43">
        <f t="shared" si="8"/>
        <v>0.6285714285714286</v>
      </c>
      <c r="F76" s="38">
        <f>C76*100%/C90</f>
        <v>0.0012648375170266587</v>
      </c>
    </row>
    <row r="77" spans="1:6" ht="15">
      <c r="A77" s="37" t="s">
        <v>16</v>
      </c>
      <c r="B77" s="35">
        <v>30</v>
      </c>
      <c r="C77" s="35">
        <v>81.4</v>
      </c>
      <c r="D77" s="36">
        <f t="shared" si="9"/>
        <v>2.7133333333333334</v>
      </c>
      <c r="E77" s="43">
        <f t="shared" si="8"/>
        <v>-1.7133333333333334</v>
      </c>
      <c r="F77" s="38">
        <f>C77*100%/C90</f>
        <v>0.07919828760459233</v>
      </c>
    </row>
    <row r="78" spans="1:6" ht="30">
      <c r="A78" s="112" t="s">
        <v>40</v>
      </c>
      <c r="B78" s="35">
        <v>0</v>
      </c>
      <c r="C78" s="35">
        <v>0</v>
      </c>
      <c r="D78" s="36" t="e">
        <f t="shared" si="9"/>
        <v>#DIV/0!</v>
      </c>
      <c r="E78" s="43" t="e">
        <f t="shared" si="8"/>
        <v>#DIV/0!</v>
      </c>
      <c r="F78" s="38">
        <f>C78*100%/C90</f>
        <v>0</v>
      </c>
    </row>
    <row r="79" spans="1:6" ht="30">
      <c r="A79" s="48" t="s">
        <v>26</v>
      </c>
      <c r="B79" s="35">
        <v>0</v>
      </c>
      <c r="C79" s="35">
        <v>0.4</v>
      </c>
      <c r="D79" s="36" t="e">
        <f t="shared" si="9"/>
        <v>#DIV/0!</v>
      </c>
      <c r="E79" s="43" t="e">
        <f t="shared" si="8"/>
        <v>#DIV/0!</v>
      </c>
      <c r="F79" s="38">
        <f>C79*100%/C90</f>
        <v>0.00038918077446974114</v>
      </c>
    </row>
    <row r="80" spans="1:6" ht="15">
      <c r="A80" s="37" t="s">
        <v>17</v>
      </c>
      <c r="B80" s="35"/>
      <c r="C80" s="35">
        <v>0</v>
      </c>
      <c r="D80" s="36" t="e">
        <f t="shared" si="9"/>
        <v>#DIV/0!</v>
      </c>
      <c r="E80" s="43" t="e">
        <f t="shared" si="8"/>
        <v>#DIV/0!</v>
      </c>
      <c r="F80" s="38">
        <f>C80*100%/C90</f>
        <v>0</v>
      </c>
    </row>
    <row r="81" spans="1:6" ht="15">
      <c r="A81" s="37" t="s">
        <v>33</v>
      </c>
      <c r="B81" s="35"/>
      <c r="C81" s="35"/>
      <c r="D81" s="36" t="e">
        <f t="shared" si="9"/>
        <v>#DIV/0!</v>
      </c>
      <c r="E81" s="58" t="e">
        <f t="shared" si="8"/>
        <v>#DIV/0!</v>
      </c>
      <c r="F81" s="38">
        <f>C81*100%/C90</f>
        <v>0</v>
      </c>
    </row>
    <row r="82" spans="1:6" ht="15">
      <c r="A82" s="37" t="s">
        <v>28</v>
      </c>
      <c r="B82" s="35"/>
      <c r="C82" s="35">
        <v>0</v>
      </c>
      <c r="D82" s="36" t="e">
        <f t="shared" si="9"/>
        <v>#DIV/0!</v>
      </c>
      <c r="E82" s="43" t="e">
        <f t="shared" si="8"/>
        <v>#DIV/0!</v>
      </c>
      <c r="F82" s="38">
        <f>C82*100%/C90</f>
        <v>0</v>
      </c>
    </row>
    <row r="83" spans="1:6" ht="15">
      <c r="A83" s="37" t="s">
        <v>50</v>
      </c>
      <c r="B83" s="35">
        <v>0</v>
      </c>
      <c r="C83" s="35">
        <v>0</v>
      </c>
      <c r="D83" s="36" t="e">
        <f>C83*100%/B83</f>
        <v>#DIV/0!</v>
      </c>
      <c r="E83" s="43" t="e">
        <f t="shared" si="8"/>
        <v>#DIV/0!</v>
      </c>
      <c r="F83" s="38" t="e">
        <f>C83*100%/C91</f>
        <v>#DIV/0!</v>
      </c>
    </row>
    <row r="84" spans="1:6" ht="15">
      <c r="A84" s="107" t="s">
        <v>39</v>
      </c>
      <c r="B84" s="35"/>
      <c r="C84" s="35">
        <v>1.3</v>
      </c>
      <c r="D84" s="36" t="e">
        <f aca="true" t="shared" si="10" ref="D84:D90">C84*100%/B84</f>
        <v>#DIV/0!</v>
      </c>
      <c r="E84" s="43" t="e">
        <f t="shared" si="8"/>
        <v>#DIV/0!</v>
      </c>
      <c r="F84" s="38">
        <f>C84*100%/C90</f>
        <v>0.0012648375170266587</v>
      </c>
    </row>
    <row r="85" spans="1:6" ht="15">
      <c r="A85" s="37" t="s">
        <v>31</v>
      </c>
      <c r="B85" s="35">
        <v>121.8</v>
      </c>
      <c r="C85" s="35">
        <v>121.8</v>
      </c>
      <c r="D85" s="36">
        <f t="shared" si="10"/>
        <v>1</v>
      </c>
      <c r="E85" s="43">
        <f t="shared" si="8"/>
        <v>0</v>
      </c>
      <c r="F85" s="38">
        <f>C85*100%/C90</f>
        <v>0.11850554582603617</v>
      </c>
    </row>
    <row r="86" spans="1:6" ht="15">
      <c r="A86" s="37" t="s">
        <v>67</v>
      </c>
      <c r="B86" s="35">
        <v>134.04</v>
      </c>
      <c r="C86" s="35">
        <v>134.1</v>
      </c>
      <c r="D86" s="36">
        <f t="shared" si="10"/>
        <v>1.0004476275738585</v>
      </c>
      <c r="E86" s="43">
        <f t="shared" si="8"/>
        <v>-0.00044762757385852225</v>
      </c>
      <c r="F86" s="38">
        <f>C86*100%/C90</f>
        <v>0.1304728546409807</v>
      </c>
    </row>
    <row r="87" spans="1:6" ht="15">
      <c r="A87" s="37" t="s">
        <v>23</v>
      </c>
      <c r="B87" s="35">
        <v>19.5</v>
      </c>
      <c r="C87" s="35">
        <v>14.6</v>
      </c>
      <c r="D87" s="36">
        <f t="shared" si="10"/>
        <v>0.7487179487179487</v>
      </c>
      <c r="E87" s="43">
        <f t="shared" si="8"/>
        <v>0.2512820512820513</v>
      </c>
      <c r="F87" s="38">
        <f>C87*100%/C90</f>
        <v>0.01420509826814555</v>
      </c>
    </row>
    <row r="88" spans="1:6" ht="15">
      <c r="A88" s="48" t="s">
        <v>29</v>
      </c>
      <c r="B88" s="35">
        <v>215</v>
      </c>
      <c r="C88" s="35">
        <v>238.3</v>
      </c>
      <c r="D88" s="36">
        <f t="shared" si="10"/>
        <v>1.108372093023256</v>
      </c>
      <c r="E88" s="43">
        <f t="shared" si="8"/>
        <v>-0.1083720930232559</v>
      </c>
      <c r="F88" s="38">
        <f>C88*100%/C90</f>
        <v>0.23185444639034827</v>
      </c>
    </row>
    <row r="89" spans="1:6" ht="15">
      <c r="A89" s="48" t="s">
        <v>27</v>
      </c>
      <c r="B89" s="35">
        <v>0</v>
      </c>
      <c r="C89" s="35">
        <v>168.2</v>
      </c>
      <c r="D89" s="36" t="e">
        <f t="shared" si="10"/>
        <v>#DIV/0!</v>
      </c>
      <c r="E89" s="43" t="e">
        <f t="shared" si="8"/>
        <v>#DIV/0!</v>
      </c>
      <c r="F89" s="38">
        <f>C89*100%/C90</f>
        <v>0.16365051566452612</v>
      </c>
    </row>
    <row r="90" spans="1:6" ht="15">
      <c r="A90" s="37" t="s">
        <v>18</v>
      </c>
      <c r="B90" s="50">
        <f>SUM(B74:B89)</f>
        <v>703.84</v>
      </c>
      <c r="C90" s="50">
        <f>SUM(C74:C89)</f>
        <v>1027.8000000000002</v>
      </c>
      <c r="D90" s="36">
        <f t="shared" si="10"/>
        <v>1.460275062514208</v>
      </c>
      <c r="E90" s="43">
        <f t="shared" si="8"/>
        <v>-0.460275062514208</v>
      </c>
      <c r="F90" s="38">
        <f>C90*100%/C90</f>
        <v>1</v>
      </c>
    </row>
    <row r="95" spans="1:6" ht="12.75">
      <c r="A95" s="60"/>
      <c r="B95" s="60"/>
      <c r="C95" s="60"/>
      <c r="D95" s="60"/>
      <c r="E95" s="60"/>
      <c r="F95" s="60"/>
    </row>
    <row r="96" spans="1:6" ht="12.75">
      <c r="A96" s="59" t="s">
        <v>74</v>
      </c>
      <c r="B96" s="60"/>
      <c r="C96" s="60"/>
      <c r="D96" s="60"/>
      <c r="E96" s="60"/>
      <c r="F96" s="60"/>
    </row>
    <row r="97" spans="1:6" ht="15">
      <c r="A97" s="61"/>
      <c r="B97" s="60"/>
      <c r="C97" s="60"/>
      <c r="D97" s="60"/>
      <c r="E97" s="60"/>
      <c r="F97" s="60"/>
    </row>
    <row r="98" spans="1:6" ht="13.5" thickBot="1">
      <c r="A98" s="60"/>
      <c r="B98" s="60"/>
      <c r="C98" s="60"/>
      <c r="D98" s="60" t="s">
        <v>25</v>
      </c>
      <c r="E98" s="62">
        <v>1</v>
      </c>
      <c r="F98" s="60"/>
    </row>
    <row r="99" spans="1:6" ht="15">
      <c r="A99" s="63" t="s">
        <v>1</v>
      </c>
      <c r="B99" s="64" t="s">
        <v>2</v>
      </c>
      <c r="C99" s="64" t="s">
        <v>22</v>
      </c>
      <c r="D99" s="65" t="s">
        <v>0</v>
      </c>
      <c r="E99" s="5" t="s">
        <v>10</v>
      </c>
      <c r="F99" s="60"/>
    </row>
    <row r="100" spans="1:6" ht="14.25">
      <c r="A100" s="66"/>
      <c r="B100" s="66"/>
      <c r="C100" s="67"/>
      <c r="D100" s="68"/>
      <c r="E100" s="67"/>
      <c r="F100" s="60"/>
    </row>
    <row r="101" spans="1:6" ht="15">
      <c r="A101" s="69" t="s">
        <v>3</v>
      </c>
      <c r="B101" s="69">
        <f>B102+B103+B104</f>
        <v>403.5</v>
      </c>
      <c r="C101" s="70">
        <f>SUM(C102:C104)</f>
        <v>609.27</v>
      </c>
      <c r="D101" s="71">
        <f>C101*100%/B101</f>
        <v>1.5099628252788104</v>
      </c>
      <c r="E101" s="72">
        <f>$E$4-D101</f>
        <v>-0.5099628252788104</v>
      </c>
      <c r="F101" s="60"/>
    </row>
    <row r="102" spans="1:6" ht="15">
      <c r="A102" s="73" t="s">
        <v>7</v>
      </c>
      <c r="B102" s="74">
        <f>B122+B123+B124+B125+B126+B127</f>
        <v>403.5</v>
      </c>
      <c r="C102" s="74">
        <f>C122+C123+C124+C125+C126+C127</f>
        <v>575.27</v>
      </c>
      <c r="D102" s="71">
        <f>C102*100%/B102</f>
        <v>1.4257001239157372</v>
      </c>
      <c r="E102" s="72">
        <f>$E$4-D102</f>
        <v>-0.4257001239157372</v>
      </c>
      <c r="F102" s="60"/>
    </row>
    <row r="103" spans="1:6" ht="15">
      <c r="A103" s="73" t="s">
        <v>8</v>
      </c>
      <c r="B103" s="74">
        <f>B128+B130+B131+B129</f>
        <v>0</v>
      </c>
      <c r="C103" s="74">
        <f>C128+C130+C131+C129</f>
        <v>34</v>
      </c>
      <c r="D103" s="71" t="e">
        <f>C103*100%/B103</f>
        <v>#DIV/0!</v>
      </c>
      <c r="E103" s="72" t="e">
        <f>$E$4-D103</f>
        <v>#DIV/0!</v>
      </c>
      <c r="F103" s="60"/>
    </row>
    <row r="104" spans="1:6" ht="15">
      <c r="A104" s="76"/>
      <c r="B104" s="74"/>
      <c r="C104" s="75"/>
      <c r="D104" s="71"/>
      <c r="E104" s="72"/>
      <c r="F104" s="60"/>
    </row>
    <row r="105" spans="1:6" ht="15">
      <c r="A105" s="76"/>
      <c r="B105" s="77"/>
      <c r="C105" s="78"/>
      <c r="D105" s="79"/>
      <c r="E105" s="72"/>
      <c r="F105" s="60"/>
    </row>
    <row r="106" spans="1:6" ht="15">
      <c r="A106" s="80" t="s">
        <v>24</v>
      </c>
      <c r="B106" s="69">
        <f>SUM(B107:B111)</f>
        <v>366.46999999999997</v>
      </c>
      <c r="C106" s="70">
        <f>SUM(C107:C111)</f>
        <v>372.77</v>
      </c>
      <c r="D106" s="71">
        <f aca="true" t="shared" si="11" ref="D106:D112">C106*100%/B106</f>
        <v>1.017191038829918</v>
      </c>
      <c r="E106" s="81">
        <f aca="true" t="shared" si="12" ref="E106:E112">$E$4-D106</f>
        <v>-0.017191038829917904</v>
      </c>
      <c r="F106" s="60"/>
    </row>
    <row r="107" spans="1:6" ht="15">
      <c r="A107" s="82" t="s">
        <v>35</v>
      </c>
      <c r="B107" s="73">
        <f>B133</f>
        <v>162.41</v>
      </c>
      <c r="C107" s="73">
        <f>C133</f>
        <v>162.41</v>
      </c>
      <c r="D107" s="71">
        <f t="shared" si="11"/>
        <v>1</v>
      </c>
      <c r="E107" s="72">
        <f t="shared" si="12"/>
        <v>0</v>
      </c>
      <c r="F107" s="60"/>
    </row>
    <row r="108" spans="1:6" ht="15">
      <c r="A108" s="82" t="s">
        <v>4</v>
      </c>
      <c r="B108" s="73">
        <f>B132</f>
        <v>121.41</v>
      </c>
      <c r="C108" s="73">
        <f>C132</f>
        <v>121.41</v>
      </c>
      <c r="D108" s="71">
        <f t="shared" si="11"/>
        <v>1</v>
      </c>
      <c r="E108" s="72">
        <f t="shared" si="12"/>
        <v>0</v>
      </c>
      <c r="F108" s="60"/>
    </row>
    <row r="109" spans="1:6" ht="15">
      <c r="A109" s="82" t="s">
        <v>23</v>
      </c>
      <c r="B109" s="73">
        <f aca="true" t="shared" si="13" ref="B109:C111">B134</f>
        <v>22.65</v>
      </c>
      <c r="C109" s="73">
        <f t="shared" si="13"/>
        <v>13.35</v>
      </c>
      <c r="D109" s="71">
        <f t="shared" si="11"/>
        <v>0.5894039735099338</v>
      </c>
      <c r="E109" s="72">
        <f t="shared" si="12"/>
        <v>0.4105960264900662</v>
      </c>
      <c r="F109" s="60"/>
    </row>
    <row r="110" spans="1:6" ht="15">
      <c r="A110" s="83" t="s">
        <v>30</v>
      </c>
      <c r="B110" s="73">
        <f t="shared" si="13"/>
        <v>60</v>
      </c>
      <c r="C110" s="73">
        <f t="shared" si="13"/>
        <v>79.6</v>
      </c>
      <c r="D110" s="71">
        <f t="shared" si="11"/>
        <v>1.3266666666666667</v>
      </c>
      <c r="E110" s="72">
        <f t="shared" si="12"/>
        <v>-0.32666666666666666</v>
      </c>
      <c r="F110" s="60"/>
    </row>
    <row r="111" spans="1:6" ht="15">
      <c r="A111" s="84" t="s">
        <v>27</v>
      </c>
      <c r="B111" s="85">
        <f t="shared" si="13"/>
        <v>0</v>
      </c>
      <c r="C111" s="85">
        <f t="shared" si="13"/>
        <v>-4</v>
      </c>
      <c r="D111" s="71" t="e">
        <f t="shared" si="11"/>
        <v>#DIV/0!</v>
      </c>
      <c r="E111" s="86" t="e">
        <f t="shared" si="12"/>
        <v>#DIV/0!</v>
      </c>
      <c r="F111" s="60"/>
    </row>
    <row r="112" spans="1:6" ht="15">
      <c r="A112" s="87" t="s">
        <v>9</v>
      </c>
      <c r="B112" s="88">
        <f>B106+B101</f>
        <v>769.97</v>
      </c>
      <c r="C112" s="89">
        <f>C106+C101</f>
        <v>982.04</v>
      </c>
      <c r="D112" s="90">
        <f t="shared" si="11"/>
        <v>1.2754263153109862</v>
      </c>
      <c r="E112" s="81">
        <f t="shared" si="12"/>
        <v>-0.27542631531098616</v>
      </c>
      <c r="F112" s="60"/>
    </row>
    <row r="113" spans="1:6" ht="15">
      <c r="A113" s="84"/>
      <c r="B113" s="76"/>
      <c r="C113" s="78"/>
      <c r="D113" s="76"/>
      <c r="E113" s="91"/>
      <c r="F113" s="60"/>
    </row>
    <row r="114" spans="1:6" ht="14.25">
      <c r="A114" s="92" t="s">
        <v>5</v>
      </c>
      <c r="B114" s="66"/>
      <c r="C114" s="67"/>
      <c r="D114" s="74"/>
      <c r="E114" s="93"/>
      <c r="F114" s="60"/>
    </row>
    <row r="115" spans="1:6" ht="14.25">
      <c r="A115" s="82" t="s">
        <v>6</v>
      </c>
      <c r="B115" s="94">
        <f>B101*100/B112</f>
        <v>52.40463914178474</v>
      </c>
      <c r="C115" s="95">
        <f>C101*100/C112</f>
        <v>62.0412610484298</v>
      </c>
      <c r="D115" s="74"/>
      <c r="E115" s="93"/>
      <c r="F115" s="60"/>
    </row>
    <row r="116" spans="1:6" ht="15">
      <c r="A116" s="84" t="s">
        <v>21</v>
      </c>
      <c r="B116" s="85"/>
      <c r="C116" s="91"/>
      <c r="D116" s="77"/>
      <c r="E116" s="96"/>
      <c r="F116" s="60"/>
    </row>
    <row r="117" spans="1:6" ht="14.25">
      <c r="A117" s="97"/>
      <c r="B117" s="97"/>
      <c r="C117" s="97"/>
      <c r="D117" s="97"/>
      <c r="E117" s="97"/>
      <c r="F117" s="60"/>
    </row>
    <row r="118" spans="1:6" ht="15">
      <c r="A118" s="61" t="s">
        <v>11</v>
      </c>
      <c r="B118" s="61"/>
      <c r="C118" s="61"/>
      <c r="D118" s="61"/>
      <c r="E118" s="97"/>
      <c r="F118" s="60"/>
    </row>
    <row r="119" spans="1:6" ht="15.75" thickBot="1">
      <c r="A119" s="97"/>
      <c r="B119" s="97"/>
      <c r="C119" s="97"/>
      <c r="D119" s="97"/>
      <c r="E119" s="98">
        <v>1</v>
      </c>
      <c r="F119" s="99" t="s">
        <v>20</v>
      </c>
    </row>
    <row r="120" spans="1:6" ht="45.75" thickBot="1">
      <c r="A120" s="100" t="s">
        <v>12</v>
      </c>
      <c r="B120" s="101" t="s">
        <v>2</v>
      </c>
      <c r="C120" s="102" t="s">
        <v>13</v>
      </c>
      <c r="D120" s="103" t="s">
        <v>0</v>
      </c>
      <c r="E120" s="104" t="s">
        <v>32</v>
      </c>
      <c r="F120" s="56" t="s">
        <v>19</v>
      </c>
    </row>
    <row r="121" spans="1:6" ht="14.25">
      <c r="A121" s="105"/>
      <c r="B121" s="67"/>
      <c r="C121" s="67"/>
      <c r="D121" s="67"/>
      <c r="E121" s="74"/>
      <c r="F121" s="106"/>
    </row>
    <row r="122" spans="1:6" ht="15">
      <c r="A122" s="107" t="s">
        <v>14</v>
      </c>
      <c r="B122" s="108">
        <v>60</v>
      </c>
      <c r="C122" s="108">
        <v>49.5</v>
      </c>
      <c r="D122" s="109">
        <f aca="true" t="shared" si="14" ref="D122:D137">C122*100%/B122</f>
        <v>0.825</v>
      </c>
      <c r="E122" s="110">
        <f aca="true" t="shared" si="15" ref="E122:E137">$E$25-D122</f>
        <v>0.17500000000000004</v>
      </c>
      <c r="F122" s="111">
        <f>C122*100%/C137</f>
        <v>0.050405278807380556</v>
      </c>
    </row>
    <row r="123" spans="1:6" ht="15">
      <c r="A123" s="107" t="s">
        <v>36</v>
      </c>
      <c r="B123" s="108">
        <v>110</v>
      </c>
      <c r="C123" s="108">
        <v>216.69</v>
      </c>
      <c r="D123" s="109">
        <f t="shared" si="14"/>
        <v>1.9699090909090908</v>
      </c>
      <c r="E123" s="110">
        <f t="shared" si="15"/>
        <v>-0.9699090909090908</v>
      </c>
      <c r="F123" s="111">
        <f>C123*100%/C137</f>
        <v>0.22065292656103622</v>
      </c>
    </row>
    <row r="124" spans="1:6" ht="15">
      <c r="A124" s="107" t="s">
        <v>15</v>
      </c>
      <c r="B124" s="108">
        <v>3.5</v>
      </c>
      <c r="C124" s="108">
        <v>3.26</v>
      </c>
      <c r="D124" s="109">
        <f t="shared" si="14"/>
        <v>0.9314285714285714</v>
      </c>
      <c r="E124" s="110">
        <f t="shared" si="15"/>
        <v>0.06857142857142862</v>
      </c>
      <c r="F124" s="111">
        <f>C124*100%/C137</f>
        <v>0.00331962038206183</v>
      </c>
    </row>
    <row r="125" spans="1:6" ht="15">
      <c r="A125" s="107" t="s">
        <v>16</v>
      </c>
      <c r="B125" s="108">
        <v>230</v>
      </c>
      <c r="C125" s="108">
        <v>305.42</v>
      </c>
      <c r="D125" s="109">
        <f t="shared" si="14"/>
        <v>1.327913043478261</v>
      </c>
      <c r="E125" s="110">
        <f t="shared" si="15"/>
        <v>-0.3279130434782609</v>
      </c>
      <c r="F125" s="111">
        <f>C125*100%/C137</f>
        <v>0.3110056616838418</v>
      </c>
    </row>
    <row r="126" spans="1:6" ht="30">
      <c r="A126" s="112" t="s">
        <v>40</v>
      </c>
      <c r="B126" s="108">
        <v>0</v>
      </c>
      <c r="C126" s="108">
        <v>0</v>
      </c>
      <c r="D126" s="109" t="e">
        <f t="shared" si="14"/>
        <v>#DIV/0!</v>
      </c>
      <c r="E126" s="110" t="e">
        <f t="shared" si="15"/>
        <v>#DIV/0!</v>
      </c>
      <c r="F126" s="111">
        <f>C126*100%/C137</f>
        <v>0</v>
      </c>
    </row>
    <row r="127" spans="1:6" ht="30">
      <c r="A127" s="112" t="s">
        <v>26</v>
      </c>
      <c r="B127" s="108">
        <v>0</v>
      </c>
      <c r="C127" s="108">
        <v>0.4</v>
      </c>
      <c r="D127" s="109" t="e">
        <f t="shared" si="14"/>
        <v>#DIV/0!</v>
      </c>
      <c r="E127" s="110" t="e">
        <f t="shared" si="15"/>
        <v>#DIV/0!</v>
      </c>
      <c r="F127" s="111">
        <f>C127*100%/C137</f>
        <v>0.0004073153843020651</v>
      </c>
    </row>
    <row r="128" spans="1:6" ht="15">
      <c r="A128" s="107" t="s">
        <v>17</v>
      </c>
      <c r="B128" s="108">
        <v>0</v>
      </c>
      <c r="C128" s="108">
        <v>1.26</v>
      </c>
      <c r="D128" s="109" t="e">
        <f t="shared" si="14"/>
        <v>#DIV/0!</v>
      </c>
      <c r="E128" s="110" t="e">
        <f t="shared" si="15"/>
        <v>#DIV/0!</v>
      </c>
      <c r="F128" s="111">
        <f>C128*100%/C137</f>
        <v>0.0012830434605515051</v>
      </c>
    </row>
    <row r="129" spans="1:6" ht="15">
      <c r="A129" s="107" t="s">
        <v>33</v>
      </c>
      <c r="B129" s="108"/>
      <c r="C129" s="108"/>
      <c r="D129" s="109" t="e">
        <f t="shared" si="14"/>
        <v>#DIV/0!</v>
      </c>
      <c r="E129" s="113" t="e">
        <f t="shared" si="15"/>
        <v>#DIV/0!</v>
      </c>
      <c r="F129" s="111">
        <f>C129*100%/C137</f>
        <v>0</v>
      </c>
    </row>
    <row r="130" spans="1:6" ht="15">
      <c r="A130" s="107" t="s">
        <v>63</v>
      </c>
      <c r="B130" s="108">
        <v>0</v>
      </c>
      <c r="C130" s="108">
        <v>31.79</v>
      </c>
      <c r="D130" s="109" t="e">
        <f t="shared" si="14"/>
        <v>#DIV/0!</v>
      </c>
      <c r="E130" s="110" t="e">
        <f t="shared" si="15"/>
        <v>#DIV/0!</v>
      </c>
      <c r="F130" s="111">
        <f>C130*100%/C137</f>
        <v>0.03237139016740662</v>
      </c>
    </row>
    <row r="131" spans="1:6" ht="15">
      <c r="A131" s="107" t="s">
        <v>39</v>
      </c>
      <c r="B131" s="108"/>
      <c r="C131" s="108">
        <v>0.95</v>
      </c>
      <c r="D131" s="109" t="e">
        <f t="shared" si="14"/>
        <v>#DIV/0!</v>
      </c>
      <c r="E131" s="110" t="e">
        <f t="shared" si="15"/>
        <v>#DIV/0!</v>
      </c>
      <c r="F131" s="111">
        <f>C131*100%/C137</f>
        <v>0.0009673740377174046</v>
      </c>
    </row>
    <row r="132" spans="1:6" ht="15">
      <c r="A132" s="107" t="s">
        <v>31</v>
      </c>
      <c r="B132" s="108">
        <v>121.41</v>
      </c>
      <c r="C132" s="108">
        <v>121.41</v>
      </c>
      <c r="D132" s="109">
        <f t="shared" si="14"/>
        <v>1</v>
      </c>
      <c r="E132" s="110">
        <f t="shared" si="15"/>
        <v>0</v>
      </c>
      <c r="F132" s="111">
        <f>C132*100%/C137</f>
        <v>0.1236304020202843</v>
      </c>
    </row>
    <row r="133" spans="1:6" ht="15">
      <c r="A133" s="107" t="s">
        <v>73</v>
      </c>
      <c r="B133" s="108">
        <v>162.41</v>
      </c>
      <c r="C133" s="108">
        <v>162.41</v>
      </c>
      <c r="D133" s="109">
        <f t="shared" si="14"/>
        <v>1</v>
      </c>
      <c r="E133" s="110">
        <f t="shared" si="15"/>
        <v>0</v>
      </c>
      <c r="F133" s="111">
        <f>C133*100%/C137</f>
        <v>0.16538022891124599</v>
      </c>
    </row>
    <row r="134" spans="1:6" ht="15">
      <c r="A134" s="107" t="s">
        <v>23</v>
      </c>
      <c r="B134" s="108">
        <v>22.65</v>
      </c>
      <c r="C134" s="108">
        <v>13.35</v>
      </c>
      <c r="D134" s="109">
        <f t="shared" si="14"/>
        <v>0.5894039735099338</v>
      </c>
      <c r="E134" s="110">
        <f t="shared" si="15"/>
        <v>0.4105960264900662</v>
      </c>
      <c r="F134" s="111">
        <f>C134*100%/C137</f>
        <v>0.013594150951081423</v>
      </c>
    </row>
    <row r="135" spans="1:6" ht="15">
      <c r="A135" s="112" t="s">
        <v>29</v>
      </c>
      <c r="B135" s="108">
        <v>60</v>
      </c>
      <c r="C135" s="108">
        <v>79.6</v>
      </c>
      <c r="D135" s="109">
        <f t="shared" si="14"/>
        <v>1.3266666666666667</v>
      </c>
      <c r="E135" s="110">
        <f t="shared" si="15"/>
        <v>-0.32666666666666666</v>
      </c>
      <c r="F135" s="111">
        <f>C135*100%/C137</f>
        <v>0.08105576147611095</v>
      </c>
    </row>
    <row r="136" spans="1:6" ht="15">
      <c r="A136" s="112" t="s">
        <v>27</v>
      </c>
      <c r="B136" s="108">
        <v>0</v>
      </c>
      <c r="C136" s="108">
        <v>-4</v>
      </c>
      <c r="D136" s="109" t="e">
        <f t="shared" si="14"/>
        <v>#DIV/0!</v>
      </c>
      <c r="E136" s="110" t="e">
        <f t="shared" si="15"/>
        <v>#DIV/0!</v>
      </c>
      <c r="F136" s="111">
        <f>C136*100%/C137</f>
        <v>-0.004073153843020651</v>
      </c>
    </row>
    <row r="137" spans="1:6" ht="15">
      <c r="A137" s="107" t="s">
        <v>18</v>
      </c>
      <c r="B137" s="114">
        <f>SUM(B122:B136)</f>
        <v>769.9699999999999</v>
      </c>
      <c r="C137" s="114">
        <f>SUM(C122:C136)</f>
        <v>982.04</v>
      </c>
      <c r="D137" s="109">
        <f t="shared" si="14"/>
        <v>1.2754263153109862</v>
      </c>
      <c r="E137" s="110">
        <f t="shared" si="15"/>
        <v>-0.27542631531098616</v>
      </c>
      <c r="F137" s="111">
        <f>C137*100%/C137</f>
        <v>1</v>
      </c>
    </row>
    <row r="138" ht="12.75">
      <c r="D138" s="4"/>
    </row>
    <row r="139" spans="1:6" ht="12.75">
      <c r="A139" s="60"/>
      <c r="B139" s="60"/>
      <c r="C139" s="60"/>
      <c r="D139" s="60"/>
      <c r="E139" s="60"/>
      <c r="F139" s="60"/>
    </row>
    <row r="140" spans="1:6" ht="12.75">
      <c r="A140" s="59" t="s">
        <v>75</v>
      </c>
      <c r="B140" s="60"/>
      <c r="C140" s="60"/>
      <c r="D140" s="60"/>
      <c r="E140" s="60"/>
      <c r="F140" s="60"/>
    </row>
    <row r="141" spans="1:6" ht="15">
      <c r="A141" s="61"/>
      <c r="B141" s="60"/>
      <c r="C141" s="60"/>
      <c r="D141" s="60"/>
      <c r="E141" s="60"/>
      <c r="F141" s="60"/>
    </row>
    <row r="142" spans="1:6" ht="13.5" thickBot="1">
      <c r="A142" s="60"/>
      <c r="B142" s="60"/>
      <c r="C142" s="60"/>
      <c r="D142" s="60" t="s">
        <v>25</v>
      </c>
      <c r="E142" s="62">
        <v>1</v>
      </c>
      <c r="F142" s="60"/>
    </row>
    <row r="143" spans="1:6" ht="15">
      <c r="A143" s="63" t="s">
        <v>1</v>
      </c>
      <c r="B143" s="64" t="s">
        <v>2</v>
      </c>
      <c r="C143" s="64" t="s">
        <v>22</v>
      </c>
      <c r="D143" s="65" t="s">
        <v>0</v>
      </c>
      <c r="E143" s="5" t="s">
        <v>10</v>
      </c>
      <c r="F143" s="60"/>
    </row>
    <row r="144" spans="1:6" ht="14.25">
      <c r="A144" s="66"/>
      <c r="B144" s="66"/>
      <c r="C144" s="67"/>
      <c r="D144" s="68"/>
      <c r="E144" s="67"/>
      <c r="F144" s="60"/>
    </row>
    <row r="145" spans="1:6" ht="15">
      <c r="A145" s="69" t="s">
        <v>3</v>
      </c>
      <c r="B145" s="69">
        <f>B146+B147+B148</f>
        <v>473.5</v>
      </c>
      <c r="C145" s="70">
        <f>SUM(C146:C148)</f>
        <v>1006.2599999999999</v>
      </c>
      <c r="D145" s="71">
        <f>C145*100%/B145</f>
        <v>2.1251531151003165</v>
      </c>
      <c r="E145" s="72">
        <f>$E$4-D145</f>
        <v>-1.1251531151003165</v>
      </c>
      <c r="F145" s="60"/>
    </row>
    <row r="146" spans="1:6" ht="15">
      <c r="A146" s="73" t="s">
        <v>7</v>
      </c>
      <c r="B146" s="74">
        <f>B166+B167+B168+B169+B170+B171</f>
        <v>473.5</v>
      </c>
      <c r="C146" s="74">
        <f>C166+C167+C168+C169+C170+C171</f>
        <v>968.0999999999999</v>
      </c>
      <c r="D146" s="71">
        <f>C146*100%/B146</f>
        <v>2.044561774023231</v>
      </c>
      <c r="E146" s="72">
        <f>$E$4-D146</f>
        <v>-1.0445617740232311</v>
      </c>
      <c r="F146" s="60"/>
    </row>
    <row r="147" spans="1:6" ht="15">
      <c r="A147" s="73" t="s">
        <v>8</v>
      </c>
      <c r="B147" s="74">
        <f>B172+B174+B175+B173</f>
        <v>0</v>
      </c>
      <c r="C147" s="74">
        <f>C172+C174+C175+C173</f>
        <v>38.16</v>
      </c>
      <c r="D147" s="71" t="e">
        <f>C147*100%/B147</f>
        <v>#DIV/0!</v>
      </c>
      <c r="E147" s="72" t="e">
        <f>$E$4-D147</f>
        <v>#DIV/0!</v>
      </c>
      <c r="F147" s="60"/>
    </row>
    <row r="148" spans="1:6" ht="15">
      <c r="A148" s="76"/>
      <c r="B148" s="74"/>
      <c r="C148" s="75"/>
      <c r="D148" s="71"/>
      <c r="E148" s="72"/>
      <c r="F148" s="60"/>
    </row>
    <row r="149" spans="1:6" ht="15">
      <c r="A149" s="76"/>
      <c r="B149" s="77"/>
      <c r="C149" s="78"/>
      <c r="D149" s="79"/>
      <c r="E149" s="72"/>
      <c r="F149" s="60"/>
    </row>
    <row r="150" spans="1:6" ht="15">
      <c r="A150" s="80" t="s">
        <v>24</v>
      </c>
      <c r="B150" s="69">
        <f>SUM(B151:B155)</f>
        <v>498.58</v>
      </c>
      <c r="C150" s="70">
        <f>SUM(C151:C155)</f>
        <v>539.9599999999999</v>
      </c>
      <c r="D150" s="71">
        <f aca="true" t="shared" si="16" ref="D150:D156">C150*100%/B150</f>
        <v>1.0829957078101808</v>
      </c>
      <c r="E150" s="81">
        <f aca="true" t="shared" si="17" ref="E150:E156">$E$4-D150</f>
        <v>-0.08299570781018084</v>
      </c>
      <c r="F150" s="60"/>
    </row>
    <row r="151" spans="1:6" ht="15">
      <c r="A151" s="82" t="s">
        <v>35</v>
      </c>
      <c r="B151" s="73">
        <f>B177</f>
        <v>216.5</v>
      </c>
      <c r="C151" s="73">
        <f>C177</f>
        <v>216.5</v>
      </c>
      <c r="D151" s="71">
        <f t="shared" si="16"/>
        <v>1</v>
      </c>
      <c r="E151" s="72">
        <f t="shared" si="17"/>
        <v>0</v>
      </c>
      <c r="F151" s="60"/>
    </row>
    <row r="152" spans="1:6" ht="15">
      <c r="A152" s="82" t="s">
        <v>4</v>
      </c>
      <c r="B152" s="73">
        <f>B176</f>
        <v>161.88</v>
      </c>
      <c r="C152" s="73">
        <f>C176</f>
        <v>198.9</v>
      </c>
      <c r="D152" s="71">
        <f t="shared" si="16"/>
        <v>1.2286879169755376</v>
      </c>
      <c r="E152" s="72">
        <f t="shared" si="17"/>
        <v>-0.2286879169755376</v>
      </c>
      <c r="F152" s="60"/>
    </row>
    <row r="153" spans="1:6" ht="15">
      <c r="A153" s="82" t="s">
        <v>23</v>
      </c>
      <c r="B153" s="73">
        <f aca="true" t="shared" si="18" ref="B153:C155">B178</f>
        <v>30.2</v>
      </c>
      <c r="C153" s="73">
        <f t="shared" si="18"/>
        <v>26.7</v>
      </c>
      <c r="D153" s="71">
        <f t="shared" si="16"/>
        <v>0.8841059602649006</v>
      </c>
      <c r="E153" s="72">
        <f t="shared" si="17"/>
        <v>0.11589403973509937</v>
      </c>
      <c r="F153" s="60"/>
    </row>
    <row r="154" spans="1:6" ht="15">
      <c r="A154" s="83" t="s">
        <v>30</v>
      </c>
      <c r="B154" s="73">
        <f t="shared" si="18"/>
        <v>90</v>
      </c>
      <c r="C154" s="73">
        <f t="shared" si="18"/>
        <v>101.86</v>
      </c>
      <c r="D154" s="71">
        <f t="shared" si="16"/>
        <v>1.1317777777777778</v>
      </c>
      <c r="E154" s="72">
        <f t="shared" si="17"/>
        <v>-0.13177777777777777</v>
      </c>
      <c r="F154" s="60"/>
    </row>
    <row r="155" spans="1:6" ht="15">
      <c r="A155" s="84" t="s">
        <v>27</v>
      </c>
      <c r="B155" s="85">
        <f t="shared" si="18"/>
        <v>0</v>
      </c>
      <c r="C155" s="85">
        <f t="shared" si="18"/>
        <v>-4</v>
      </c>
      <c r="D155" s="71" t="e">
        <f t="shared" si="16"/>
        <v>#DIV/0!</v>
      </c>
      <c r="E155" s="86" t="e">
        <f t="shared" si="17"/>
        <v>#DIV/0!</v>
      </c>
      <c r="F155" s="60"/>
    </row>
    <row r="156" spans="1:6" ht="15">
      <c r="A156" s="87" t="s">
        <v>9</v>
      </c>
      <c r="B156" s="88">
        <f>B150+B145</f>
        <v>972.0799999999999</v>
      </c>
      <c r="C156" s="89">
        <f>C150+C145</f>
        <v>1546.2199999999998</v>
      </c>
      <c r="D156" s="90">
        <f t="shared" si="16"/>
        <v>1.5906304007900582</v>
      </c>
      <c r="E156" s="81">
        <f t="shared" si="17"/>
        <v>-0.5906304007900582</v>
      </c>
      <c r="F156" s="60"/>
    </row>
    <row r="157" spans="1:6" ht="15">
      <c r="A157" s="84"/>
      <c r="B157" s="76"/>
      <c r="C157" s="78"/>
      <c r="D157" s="76"/>
      <c r="E157" s="91"/>
      <c r="F157" s="60"/>
    </row>
    <row r="158" spans="1:6" ht="14.25">
      <c r="A158" s="92" t="s">
        <v>5</v>
      </c>
      <c r="B158" s="66"/>
      <c r="C158" s="67"/>
      <c r="D158" s="74"/>
      <c r="E158" s="93"/>
      <c r="F158" s="60"/>
    </row>
    <row r="159" spans="1:6" ht="14.25">
      <c r="A159" s="82" t="s">
        <v>6</v>
      </c>
      <c r="B159" s="94">
        <f>B145*100/B156</f>
        <v>48.70998271747182</v>
      </c>
      <c r="C159" s="95">
        <f>C145*100/C156</f>
        <v>65.07870807517688</v>
      </c>
      <c r="D159" s="74"/>
      <c r="E159" s="93"/>
      <c r="F159" s="60"/>
    </row>
    <row r="160" spans="1:6" ht="15">
      <c r="A160" s="84" t="s">
        <v>21</v>
      </c>
      <c r="B160" s="85"/>
      <c r="C160" s="91"/>
      <c r="D160" s="77"/>
      <c r="E160" s="96"/>
      <c r="F160" s="60"/>
    </row>
    <row r="161" spans="1:6" ht="14.25">
      <c r="A161" s="97"/>
      <c r="B161" s="97"/>
      <c r="C161" s="97"/>
      <c r="D161" s="97"/>
      <c r="E161" s="97"/>
      <c r="F161" s="60"/>
    </row>
    <row r="162" spans="1:6" ht="15">
      <c r="A162" s="61" t="s">
        <v>11</v>
      </c>
      <c r="B162" s="61"/>
      <c r="C162" s="61"/>
      <c r="D162" s="61"/>
      <c r="E162" s="97"/>
      <c r="F162" s="60"/>
    </row>
    <row r="163" spans="1:6" ht="15.75" thickBot="1">
      <c r="A163" s="97"/>
      <c r="B163" s="97"/>
      <c r="C163" s="97"/>
      <c r="D163" s="97"/>
      <c r="E163" s="98">
        <v>1</v>
      </c>
      <c r="F163" s="99" t="s">
        <v>20</v>
      </c>
    </row>
    <row r="164" spans="1:6" ht="45.75" thickBot="1">
      <c r="A164" s="100" t="s">
        <v>12</v>
      </c>
      <c r="B164" s="101" t="s">
        <v>2</v>
      </c>
      <c r="C164" s="102" t="s">
        <v>13</v>
      </c>
      <c r="D164" s="103" t="s">
        <v>0</v>
      </c>
      <c r="E164" s="104" t="s">
        <v>32</v>
      </c>
      <c r="F164" s="56" t="s">
        <v>19</v>
      </c>
    </row>
    <row r="165" spans="1:6" ht="14.25">
      <c r="A165" s="105"/>
      <c r="B165" s="67"/>
      <c r="C165" s="67"/>
      <c r="D165" s="67"/>
      <c r="E165" s="74"/>
      <c r="F165" s="106"/>
    </row>
    <row r="166" spans="1:6" ht="15">
      <c r="A166" s="107" t="s">
        <v>14</v>
      </c>
      <c r="B166" s="108">
        <v>80</v>
      </c>
      <c r="C166" s="108">
        <v>83</v>
      </c>
      <c r="D166" s="109">
        <f aca="true" t="shared" si="19" ref="D166:D181">C166*100%/B166</f>
        <v>1.0375</v>
      </c>
      <c r="E166" s="110">
        <f aca="true" t="shared" si="20" ref="E166:E181">$E$25-D166</f>
        <v>-0.03750000000000009</v>
      </c>
      <c r="F166" s="111">
        <f>C166*100%/C181</f>
        <v>0.053679295313732854</v>
      </c>
    </row>
    <row r="167" spans="1:6" ht="15">
      <c r="A167" s="107" t="s">
        <v>36</v>
      </c>
      <c r="B167" s="108">
        <v>140</v>
      </c>
      <c r="C167" s="108">
        <v>298</v>
      </c>
      <c r="D167" s="109">
        <f t="shared" si="19"/>
        <v>2.1285714285714286</v>
      </c>
      <c r="E167" s="110">
        <f t="shared" si="20"/>
        <v>-1.1285714285714286</v>
      </c>
      <c r="F167" s="111">
        <f>C167*100%/C181</f>
        <v>0.19272807233123362</v>
      </c>
    </row>
    <row r="168" spans="1:6" ht="15">
      <c r="A168" s="107" t="s">
        <v>15</v>
      </c>
      <c r="B168" s="108">
        <v>3.5</v>
      </c>
      <c r="C168" s="108">
        <v>2.3</v>
      </c>
      <c r="D168" s="109">
        <f t="shared" si="19"/>
        <v>0.6571428571428571</v>
      </c>
      <c r="E168" s="110">
        <f t="shared" si="20"/>
        <v>0.34285714285714286</v>
      </c>
      <c r="F168" s="111">
        <f>C168*100%/C181</f>
        <v>0.0014874985448383802</v>
      </c>
    </row>
    <row r="169" spans="1:6" ht="15">
      <c r="A169" s="107" t="s">
        <v>16</v>
      </c>
      <c r="B169" s="108">
        <v>250</v>
      </c>
      <c r="C169" s="108">
        <v>574.8</v>
      </c>
      <c r="D169" s="109">
        <f t="shared" si="19"/>
        <v>2.2992</v>
      </c>
      <c r="E169" s="110">
        <f t="shared" si="20"/>
        <v>-1.2992</v>
      </c>
      <c r="F169" s="111">
        <f>C169*100%/C181</f>
        <v>0.37174528851004385</v>
      </c>
    </row>
    <row r="170" spans="1:6" ht="30">
      <c r="A170" s="112" t="s">
        <v>40</v>
      </c>
      <c r="B170" s="108">
        <v>0</v>
      </c>
      <c r="C170" s="108">
        <v>9.6</v>
      </c>
      <c r="D170" s="109" t="e">
        <f t="shared" si="19"/>
        <v>#DIV/0!</v>
      </c>
      <c r="E170" s="110" t="e">
        <f t="shared" si="20"/>
        <v>#DIV/0!</v>
      </c>
      <c r="F170" s="111">
        <f>C170*100%/C181</f>
        <v>0.006208689578455847</v>
      </c>
    </row>
    <row r="171" spans="1:6" ht="30">
      <c r="A171" s="112" t="s">
        <v>26</v>
      </c>
      <c r="B171" s="108">
        <v>0</v>
      </c>
      <c r="C171" s="108">
        <v>0.4</v>
      </c>
      <c r="D171" s="109" t="e">
        <f t="shared" si="19"/>
        <v>#DIV/0!</v>
      </c>
      <c r="E171" s="110" t="e">
        <f t="shared" si="20"/>
        <v>#DIV/0!</v>
      </c>
      <c r="F171" s="111">
        <f>C171*100%/C181</f>
        <v>0.000258695399102327</v>
      </c>
    </row>
    <row r="172" spans="1:6" ht="15">
      <c r="A172" s="107" t="s">
        <v>17</v>
      </c>
      <c r="B172" s="108">
        <v>0</v>
      </c>
      <c r="C172" s="108">
        <v>3.9</v>
      </c>
      <c r="D172" s="109" t="e">
        <f t="shared" si="19"/>
        <v>#DIV/0!</v>
      </c>
      <c r="E172" s="110" t="e">
        <f t="shared" si="20"/>
        <v>#DIV/0!</v>
      </c>
      <c r="F172" s="111">
        <f>C172*100%/C181</f>
        <v>0.002522280141247688</v>
      </c>
    </row>
    <row r="173" spans="1:6" ht="15">
      <c r="A173" s="107" t="s">
        <v>33</v>
      </c>
      <c r="B173" s="108"/>
      <c r="C173" s="108"/>
      <c r="D173" s="109" t="e">
        <f t="shared" si="19"/>
        <v>#DIV/0!</v>
      </c>
      <c r="E173" s="113" t="e">
        <f t="shared" si="20"/>
        <v>#DIV/0!</v>
      </c>
      <c r="F173" s="111">
        <f>C173*100%/C181</f>
        <v>0</v>
      </c>
    </row>
    <row r="174" spans="1:6" ht="15">
      <c r="A174" s="107" t="s">
        <v>63</v>
      </c>
      <c r="B174" s="108">
        <v>0</v>
      </c>
      <c r="C174" s="108">
        <v>31.79</v>
      </c>
      <c r="D174" s="109" t="e">
        <f t="shared" si="19"/>
        <v>#DIV/0!</v>
      </c>
      <c r="E174" s="110" t="e">
        <f t="shared" si="20"/>
        <v>#DIV/0!</v>
      </c>
      <c r="F174" s="111">
        <f>C174*100%/C181</f>
        <v>0.020559816843657437</v>
      </c>
    </row>
    <row r="175" spans="1:6" ht="15">
      <c r="A175" s="107" t="s">
        <v>39</v>
      </c>
      <c r="B175" s="108"/>
      <c r="C175" s="108">
        <v>2.47</v>
      </c>
      <c r="D175" s="109" t="e">
        <f t="shared" si="19"/>
        <v>#DIV/0!</v>
      </c>
      <c r="E175" s="110" t="e">
        <f t="shared" si="20"/>
        <v>#DIV/0!</v>
      </c>
      <c r="F175" s="111">
        <f>C175*100%/C181</f>
        <v>0.0015974440894568694</v>
      </c>
    </row>
    <row r="176" spans="1:6" ht="15">
      <c r="A176" s="107" t="s">
        <v>31</v>
      </c>
      <c r="B176" s="108">
        <v>161.88</v>
      </c>
      <c r="C176" s="108">
        <v>198.9</v>
      </c>
      <c r="D176" s="109">
        <f t="shared" si="19"/>
        <v>1.2286879169755376</v>
      </c>
      <c r="E176" s="110">
        <f t="shared" si="20"/>
        <v>-0.2286879169755376</v>
      </c>
      <c r="F176" s="111">
        <f>C176*100%/C181</f>
        <v>0.1286362872036321</v>
      </c>
    </row>
    <row r="177" spans="1:6" ht="15">
      <c r="A177" s="107" t="s">
        <v>73</v>
      </c>
      <c r="B177" s="108">
        <v>216.5</v>
      </c>
      <c r="C177" s="108">
        <v>216.5</v>
      </c>
      <c r="D177" s="109">
        <f t="shared" si="19"/>
        <v>1</v>
      </c>
      <c r="E177" s="110">
        <f t="shared" si="20"/>
        <v>0</v>
      </c>
      <c r="F177" s="111">
        <f>C177*100%/C181</f>
        <v>0.1400188847641345</v>
      </c>
    </row>
    <row r="178" spans="1:6" ht="15">
      <c r="A178" s="107" t="s">
        <v>23</v>
      </c>
      <c r="B178" s="108">
        <v>30.2</v>
      </c>
      <c r="C178" s="108">
        <v>26.7</v>
      </c>
      <c r="D178" s="109">
        <f t="shared" si="19"/>
        <v>0.8841059602649006</v>
      </c>
      <c r="E178" s="110">
        <f t="shared" si="20"/>
        <v>0.11589403973509937</v>
      </c>
      <c r="F178" s="111">
        <f>C178*100%/C181</f>
        <v>0.017267917890080326</v>
      </c>
    </row>
    <row r="179" spans="1:6" ht="15">
      <c r="A179" s="112" t="s">
        <v>29</v>
      </c>
      <c r="B179" s="108">
        <v>90</v>
      </c>
      <c r="C179" s="108">
        <v>101.86</v>
      </c>
      <c r="D179" s="109">
        <f t="shared" si="19"/>
        <v>1.1317777777777778</v>
      </c>
      <c r="E179" s="110">
        <f t="shared" si="20"/>
        <v>-0.13177777777777777</v>
      </c>
      <c r="F179" s="111">
        <f>C179*100%/C181</f>
        <v>0.06587678338140757</v>
      </c>
    </row>
    <row r="180" spans="1:6" ht="15">
      <c r="A180" s="112" t="s">
        <v>27</v>
      </c>
      <c r="B180" s="108">
        <v>0</v>
      </c>
      <c r="C180" s="108">
        <v>-4</v>
      </c>
      <c r="D180" s="109" t="e">
        <f t="shared" si="19"/>
        <v>#DIV/0!</v>
      </c>
      <c r="E180" s="110" t="e">
        <f t="shared" si="20"/>
        <v>#DIV/0!</v>
      </c>
      <c r="F180" s="111">
        <f>C180*100%/C181</f>
        <v>-0.00258695399102327</v>
      </c>
    </row>
    <row r="181" spans="1:6" ht="15">
      <c r="A181" s="107" t="s">
        <v>18</v>
      </c>
      <c r="B181" s="114">
        <f>SUM(B166:B180)</f>
        <v>972.08</v>
      </c>
      <c r="C181" s="114">
        <f>SUM(C166:C180)</f>
        <v>1546.2199999999998</v>
      </c>
      <c r="D181" s="109">
        <f t="shared" si="19"/>
        <v>1.5906304007900582</v>
      </c>
      <c r="E181" s="110">
        <f t="shared" si="20"/>
        <v>-0.5906304007900582</v>
      </c>
      <c r="F181" s="111">
        <f>C181*100%/C181</f>
        <v>1</v>
      </c>
    </row>
    <row r="183" spans="1:6" ht="12.75">
      <c r="A183" s="59" t="s">
        <v>76</v>
      </c>
      <c r="B183" s="60"/>
      <c r="C183" s="60"/>
      <c r="D183" s="60"/>
      <c r="E183" s="60"/>
      <c r="F183" s="60"/>
    </row>
    <row r="184" spans="1:6" ht="15">
      <c r="A184" s="61"/>
      <c r="B184" s="60"/>
      <c r="C184" s="60"/>
      <c r="D184" s="60"/>
      <c r="E184" s="60"/>
      <c r="F184" s="60"/>
    </row>
    <row r="185" spans="1:6" ht="13.5" thickBot="1">
      <c r="A185" s="60"/>
      <c r="B185" s="60"/>
      <c r="C185" s="60"/>
      <c r="D185" s="60" t="s">
        <v>25</v>
      </c>
      <c r="E185" s="62">
        <v>1</v>
      </c>
      <c r="F185" s="60"/>
    </row>
    <row r="186" spans="1:6" ht="15">
      <c r="A186" s="63" t="s">
        <v>1</v>
      </c>
      <c r="B186" s="64" t="s">
        <v>2</v>
      </c>
      <c r="C186" s="64" t="s">
        <v>22</v>
      </c>
      <c r="D186" s="65" t="s">
        <v>0</v>
      </c>
      <c r="E186" s="5" t="s">
        <v>10</v>
      </c>
      <c r="F186" s="60"/>
    </row>
    <row r="187" spans="1:6" ht="14.25">
      <c r="A187" s="66"/>
      <c r="B187" s="66"/>
      <c r="C187" s="67"/>
      <c r="D187" s="68"/>
      <c r="E187" s="67"/>
      <c r="F187" s="60"/>
    </row>
    <row r="188" spans="1:6" ht="15">
      <c r="A188" s="69" t="s">
        <v>3</v>
      </c>
      <c r="B188" s="69">
        <f>B189+B190+B191</f>
        <v>543.5</v>
      </c>
      <c r="C188" s="70">
        <f>SUM(C189:C191)</f>
        <v>1260.8000000000002</v>
      </c>
      <c r="D188" s="71">
        <f>C188*100%/B188</f>
        <v>2.319779208831647</v>
      </c>
      <c r="E188" s="72">
        <f>$E$4-D188</f>
        <v>-1.3197792088316471</v>
      </c>
      <c r="F188" s="60"/>
    </row>
    <row r="189" spans="1:6" ht="15">
      <c r="A189" s="73" t="s">
        <v>7</v>
      </c>
      <c r="B189" s="74">
        <f>B209+B210+B211+B212+B213+B214</f>
        <v>543.5</v>
      </c>
      <c r="C189" s="74">
        <f>C209+C210+C211+C212+C213+C214</f>
        <v>1220.8000000000002</v>
      </c>
      <c r="D189" s="71">
        <f>C189*100%/B189</f>
        <v>2.246182152713892</v>
      </c>
      <c r="E189" s="72">
        <f>$E$4-D189</f>
        <v>-1.2461821527138919</v>
      </c>
      <c r="F189" s="60"/>
    </row>
    <row r="190" spans="1:6" ht="15">
      <c r="A190" s="73" t="s">
        <v>8</v>
      </c>
      <c r="B190" s="74">
        <f>B215+B217+B218+B216</f>
        <v>0</v>
      </c>
      <c r="C190" s="74">
        <f>C215+C217+C218+C216</f>
        <v>40</v>
      </c>
      <c r="D190" s="71" t="e">
        <f>C190*100%/B190</f>
        <v>#DIV/0!</v>
      </c>
      <c r="E190" s="72" t="e">
        <f>$E$4-D190</f>
        <v>#DIV/0!</v>
      </c>
      <c r="F190" s="60"/>
    </row>
    <row r="191" spans="1:6" ht="15">
      <c r="A191" s="76"/>
      <c r="B191" s="74"/>
      <c r="C191" s="75"/>
      <c r="D191" s="71"/>
      <c r="E191" s="72"/>
      <c r="F191" s="60"/>
    </row>
    <row r="192" spans="1:6" ht="15">
      <c r="A192" s="76"/>
      <c r="B192" s="77"/>
      <c r="C192" s="78"/>
      <c r="D192" s="79"/>
      <c r="E192" s="72"/>
      <c r="F192" s="60"/>
    </row>
    <row r="193" spans="1:6" ht="15">
      <c r="A193" s="80" t="s">
        <v>24</v>
      </c>
      <c r="B193" s="69">
        <f>SUM(B194:B198)</f>
        <v>631</v>
      </c>
      <c r="C193" s="70">
        <f>SUM(C194:C198)</f>
        <v>625</v>
      </c>
      <c r="D193" s="71">
        <f aca="true" t="shared" si="21" ref="D193:D199">C193*100%/B193</f>
        <v>0.9904912836767037</v>
      </c>
      <c r="E193" s="81">
        <f aca="true" t="shared" si="22" ref="E193:E199">$E$4-D193</f>
        <v>0.009508716323296307</v>
      </c>
      <c r="F193" s="60"/>
    </row>
    <row r="194" spans="1:6" ht="15">
      <c r="A194" s="82" t="s">
        <v>35</v>
      </c>
      <c r="B194" s="73">
        <f>B220</f>
        <v>271</v>
      </c>
      <c r="C194" s="73">
        <f>C220</f>
        <v>271</v>
      </c>
      <c r="D194" s="71">
        <f t="shared" si="21"/>
        <v>1</v>
      </c>
      <c r="E194" s="72">
        <f t="shared" si="22"/>
        <v>0</v>
      </c>
      <c r="F194" s="60"/>
    </row>
    <row r="195" spans="1:6" ht="15">
      <c r="A195" s="82" t="s">
        <v>4</v>
      </c>
      <c r="B195" s="73">
        <f>B219</f>
        <v>202</v>
      </c>
      <c r="C195" s="73">
        <f>C219</f>
        <v>202</v>
      </c>
      <c r="D195" s="71">
        <f t="shared" si="21"/>
        <v>1</v>
      </c>
      <c r="E195" s="72">
        <f t="shared" si="22"/>
        <v>0</v>
      </c>
      <c r="F195" s="60"/>
    </row>
    <row r="196" spans="1:6" ht="15">
      <c r="A196" s="82" t="s">
        <v>23</v>
      </c>
      <c r="B196" s="73">
        <f aca="true" t="shared" si="23" ref="B196:C198">B221</f>
        <v>38</v>
      </c>
      <c r="C196" s="73">
        <f t="shared" si="23"/>
        <v>27</v>
      </c>
      <c r="D196" s="71">
        <f t="shared" si="21"/>
        <v>0.7105263157894737</v>
      </c>
      <c r="E196" s="72">
        <f t="shared" si="22"/>
        <v>0.2894736842105263</v>
      </c>
      <c r="F196" s="60"/>
    </row>
    <row r="197" spans="1:6" ht="15">
      <c r="A197" s="83" t="s">
        <v>30</v>
      </c>
      <c r="B197" s="73">
        <f t="shared" si="23"/>
        <v>120</v>
      </c>
      <c r="C197" s="73">
        <f t="shared" si="23"/>
        <v>129</v>
      </c>
      <c r="D197" s="71">
        <f t="shared" si="21"/>
        <v>1.075</v>
      </c>
      <c r="E197" s="72">
        <f t="shared" si="22"/>
        <v>-0.07499999999999996</v>
      </c>
      <c r="F197" s="60"/>
    </row>
    <row r="198" spans="1:6" ht="15">
      <c r="A198" s="84" t="s">
        <v>27</v>
      </c>
      <c r="B198" s="85">
        <f t="shared" si="23"/>
        <v>0</v>
      </c>
      <c r="C198" s="85">
        <f t="shared" si="23"/>
        <v>-4</v>
      </c>
      <c r="D198" s="71" t="e">
        <f t="shared" si="21"/>
        <v>#DIV/0!</v>
      </c>
      <c r="E198" s="86" t="e">
        <f t="shared" si="22"/>
        <v>#DIV/0!</v>
      </c>
      <c r="F198" s="60"/>
    </row>
    <row r="199" spans="1:6" ht="15">
      <c r="A199" s="87" t="s">
        <v>9</v>
      </c>
      <c r="B199" s="88">
        <f>B193+B188</f>
        <v>1174.5</v>
      </c>
      <c r="C199" s="89">
        <f>C193+C188</f>
        <v>1885.8000000000002</v>
      </c>
      <c r="D199" s="90">
        <f t="shared" si="21"/>
        <v>1.6056194125159644</v>
      </c>
      <c r="E199" s="81">
        <f t="shared" si="22"/>
        <v>-0.6056194125159644</v>
      </c>
      <c r="F199" s="60"/>
    </row>
    <row r="200" spans="1:6" ht="15">
      <c r="A200" s="84"/>
      <c r="B200" s="76"/>
      <c r="C200" s="78"/>
      <c r="D200" s="76"/>
      <c r="E200" s="91"/>
      <c r="F200" s="60"/>
    </row>
    <row r="201" spans="1:6" ht="14.25">
      <c r="A201" s="92" t="s">
        <v>5</v>
      </c>
      <c r="B201" s="66"/>
      <c r="C201" s="67"/>
      <c r="D201" s="74"/>
      <c r="E201" s="93"/>
      <c r="F201" s="60"/>
    </row>
    <row r="202" spans="1:6" ht="14.25">
      <c r="A202" s="82" t="s">
        <v>6</v>
      </c>
      <c r="B202" s="94">
        <f>B188*100/B199</f>
        <v>46.275010642826736</v>
      </c>
      <c r="C202" s="95">
        <f>C188*100/C199</f>
        <v>66.85756708028423</v>
      </c>
      <c r="D202" s="74"/>
      <c r="E202" s="93"/>
      <c r="F202" s="60"/>
    </row>
    <row r="203" spans="1:6" ht="15">
      <c r="A203" s="84" t="s">
        <v>21</v>
      </c>
      <c r="B203" s="85"/>
      <c r="C203" s="91"/>
      <c r="D203" s="77"/>
      <c r="E203" s="96"/>
      <c r="F203" s="60"/>
    </row>
    <row r="204" spans="1:6" ht="14.25">
      <c r="A204" s="97"/>
      <c r="B204" s="97"/>
      <c r="C204" s="97"/>
      <c r="D204" s="97"/>
      <c r="E204" s="97"/>
      <c r="F204" s="60"/>
    </row>
    <row r="205" spans="1:6" ht="15">
      <c r="A205" s="61" t="s">
        <v>11</v>
      </c>
      <c r="B205" s="61"/>
      <c r="C205" s="61"/>
      <c r="D205" s="61"/>
      <c r="E205" s="97"/>
      <c r="F205" s="60"/>
    </row>
    <row r="206" spans="1:6" ht="15.75" thickBot="1">
      <c r="A206" s="97"/>
      <c r="B206" s="97"/>
      <c r="C206" s="97"/>
      <c r="D206" s="97"/>
      <c r="E206" s="98">
        <v>1</v>
      </c>
      <c r="F206" s="99" t="s">
        <v>20</v>
      </c>
    </row>
    <row r="207" spans="1:6" ht="45.75" thickBot="1">
      <c r="A207" s="100" t="s">
        <v>12</v>
      </c>
      <c r="B207" s="101" t="s">
        <v>2</v>
      </c>
      <c r="C207" s="102" t="s">
        <v>13</v>
      </c>
      <c r="D207" s="103" t="s">
        <v>0</v>
      </c>
      <c r="E207" s="104" t="s">
        <v>32</v>
      </c>
      <c r="F207" s="56" t="s">
        <v>19</v>
      </c>
    </row>
    <row r="208" spans="1:6" ht="14.25">
      <c r="A208" s="105"/>
      <c r="B208" s="67"/>
      <c r="C208" s="67"/>
      <c r="D208" s="67"/>
      <c r="E208" s="74"/>
      <c r="F208" s="106"/>
    </row>
    <row r="209" spans="1:6" ht="15">
      <c r="A209" s="107" t="s">
        <v>14</v>
      </c>
      <c r="B209" s="108">
        <v>100</v>
      </c>
      <c r="C209" s="108">
        <v>103</v>
      </c>
      <c r="D209" s="109">
        <f aca="true" t="shared" si="24" ref="D209:D224">C209*100%/B209</f>
        <v>1.03</v>
      </c>
      <c r="E209" s="110">
        <f aca="true" t="shared" si="25" ref="E209:E224">$E$25-D209</f>
        <v>-0.030000000000000027</v>
      </c>
      <c r="F209" s="111">
        <f>C209*100%/C224</f>
        <v>0.054618729451691585</v>
      </c>
    </row>
    <row r="210" spans="1:6" ht="15">
      <c r="A210" s="107" t="s">
        <v>36</v>
      </c>
      <c r="B210" s="108">
        <v>170</v>
      </c>
      <c r="C210" s="108">
        <v>377</v>
      </c>
      <c r="D210" s="109">
        <f t="shared" si="24"/>
        <v>2.2176470588235295</v>
      </c>
      <c r="E210" s="110">
        <f t="shared" si="25"/>
        <v>-1.2176470588235295</v>
      </c>
      <c r="F210" s="111">
        <f>C210*100%/C224</f>
        <v>0.1999151553717255</v>
      </c>
    </row>
    <row r="211" spans="1:6" ht="15">
      <c r="A211" s="107" t="s">
        <v>15</v>
      </c>
      <c r="B211" s="108">
        <v>3.5</v>
      </c>
      <c r="C211" s="108">
        <v>2</v>
      </c>
      <c r="D211" s="109">
        <f t="shared" si="24"/>
        <v>0.5714285714285714</v>
      </c>
      <c r="E211" s="110">
        <f t="shared" si="25"/>
        <v>0.4285714285714286</v>
      </c>
      <c r="F211" s="111">
        <f>C211*100%/C224</f>
        <v>0.0010605578534309045</v>
      </c>
    </row>
    <row r="212" spans="1:6" ht="15">
      <c r="A212" s="107" t="s">
        <v>16</v>
      </c>
      <c r="B212" s="108">
        <v>270</v>
      </c>
      <c r="C212" s="108">
        <v>724</v>
      </c>
      <c r="D212" s="109">
        <f t="shared" si="24"/>
        <v>2.6814814814814816</v>
      </c>
      <c r="E212" s="110">
        <f t="shared" si="25"/>
        <v>-1.6814814814814816</v>
      </c>
      <c r="F212" s="111">
        <f>C212*100%/C224</f>
        <v>0.38392194294198745</v>
      </c>
    </row>
    <row r="213" spans="1:6" ht="30">
      <c r="A213" s="112" t="s">
        <v>40</v>
      </c>
      <c r="B213" s="108">
        <v>0</v>
      </c>
      <c r="C213" s="108">
        <v>14.4</v>
      </c>
      <c r="D213" s="109" t="e">
        <f t="shared" si="24"/>
        <v>#DIV/0!</v>
      </c>
      <c r="E213" s="110" t="e">
        <f t="shared" si="25"/>
        <v>#DIV/0!</v>
      </c>
      <c r="F213" s="111">
        <f>C213*100%/C224</f>
        <v>0.007636016544702513</v>
      </c>
    </row>
    <row r="214" spans="1:6" ht="30">
      <c r="A214" s="112" t="s">
        <v>26</v>
      </c>
      <c r="B214" s="108">
        <v>0</v>
      </c>
      <c r="C214" s="108">
        <v>0.4</v>
      </c>
      <c r="D214" s="109" t="e">
        <f t="shared" si="24"/>
        <v>#DIV/0!</v>
      </c>
      <c r="E214" s="110" t="e">
        <f t="shared" si="25"/>
        <v>#DIV/0!</v>
      </c>
      <c r="F214" s="111">
        <f>C214*100%/C224</f>
        <v>0.00021211157068618092</v>
      </c>
    </row>
    <row r="215" spans="1:6" ht="15">
      <c r="A215" s="107" t="s">
        <v>17</v>
      </c>
      <c r="B215" s="108">
        <v>0</v>
      </c>
      <c r="C215" s="108">
        <v>5</v>
      </c>
      <c r="D215" s="109" t="e">
        <f t="shared" si="24"/>
        <v>#DIV/0!</v>
      </c>
      <c r="E215" s="110" t="e">
        <f t="shared" si="25"/>
        <v>#DIV/0!</v>
      </c>
      <c r="F215" s="111">
        <f>C215*100%/C224</f>
        <v>0.0026513946335772615</v>
      </c>
    </row>
    <row r="216" spans="1:6" ht="15">
      <c r="A216" s="107" t="s">
        <v>33</v>
      </c>
      <c r="B216" s="108"/>
      <c r="C216" s="108"/>
      <c r="D216" s="109" t="e">
        <f t="shared" si="24"/>
        <v>#DIV/0!</v>
      </c>
      <c r="E216" s="113" t="e">
        <f t="shared" si="25"/>
        <v>#DIV/0!</v>
      </c>
      <c r="F216" s="111">
        <f>C216*100%/C224</f>
        <v>0</v>
      </c>
    </row>
    <row r="217" spans="1:6" ht="15">
      <c r="A217" s="107" t="s">
        <v>63</v>
      </c>
      <c r="B217" s="108">
        <v>0</v>
      </c>
      <c r="C217" s="108">
        <v>32</v>
      </c>
      <c r="D217" s="109" t="e">
        <f t="shared" si="24"/>
        <v>#DIV/0!</v>
      </c>
      <c r="E217" s="110" t="e">
        <f t="shared" si="25"/>
        <v>#DIV/0!</v>
      </c>
      <c r="F217" s="111">
        <f>C217*100%/C224</f>
        <v>0.01696892565489447</v>
      </c>
    </row>
    <row r="218" spans="1:6" ht="15">
      <c r="A218" s="107" t="s">
        <v>39</v>
      </c>
      <c r="B218" s="108"/>
      <c r="C218" s="108">
        <v>3</v>
      </c>
      <c r="D218" s="109" t="e">
        <f t="shared" si="24"/>
        <v>#DIV/0!</v>
      </c>
      <c r="E218" s="110" t="e">
        <f t="shared" si="25"/>
        <v>#DIV/0!</v>
      </c>
      <c r="F218" s="111">
        <f>C218*100%/C224</f>
        <v>0.0015908367801463568</v>
      </c>
    </row>
    <row r="219" spans="1:6" ht="15">
      <c r="A219" s="107" t="s">
        <v>31</v>
      </c>
      <c r="B219" s="108">
        <v>202</v>
      </c>
      <c r="C219" s="108">
        <v>202</v>
      </c>
      <c r="D219" s="109">
        <f t="shared" si="24"/>
        <v>1</v>
      </c>
      <c r="E219" s="110">
        <f t="shared" si="25"/>
        <v>0</v>
      </c>
      <c r="F219" s="111">
        <f>C219*100%/C224</f>
        <v>0.10711634319652136</v>
      </c>
    </row>
    <row r="220" spans="1:6" ht="15">
      <c r="A220" s="107" t="s">
        <v>73</v>
      </c>
      <c r="B220" s="108">
        <v>271</v>
      </c>
      <c r="C220" s="108">
        <v>271</v>
      </c>
      <c r="D220" s="109">
        <f t="shared" si="24"/>
        <v>1</v>
      </c>
      <c r="E220" s="110">
        <f t="shared" si="25"/>
        <v>0</v>
      </c>
      <c r="F220" s="111">
        <f>C220*100%/C224</f>
        <v>0.14370558913988757</v>
      </c>
    </row>
    <row r="221" spans="1:6" ht="15">
      <c r="A221" s="107" t="s">
        <v>23</v>
      </c>
      <c r="B221" s="108">
        <v>38</v>
      </c>
      <c r="C221" s="108">
        <v>27</v>
      </c>
      <c r="D221" s="109">
        <f t="shared" si="24"/>
        <v>0.7105263157894737</v>
      </c>
      <c r="E221" s="110">
        <f t="shared" si="25"/>
        <v>0.2894736842105263</v>
      </c>
      <c r="F221" s="111">
        <f>C221*100%/C224</f>
        <v>0.014317531021317212</v>
      </c>
    </row>
    <row r="222" spans="1:6" ht="15">
      <c r="A222" s="112" t="s">
        <v>29</v>
      </c>
      <c r="B222" s="108">
        <v>120</v>
      </c>
      <c r="C222" s="108">
        <v>129</v>
      </c>
      <c r="D222" s="109">
        <f t="shared" si="24"/>
        <v>1.075</v>
      </c>
      <c r="E222" s="110">
        <f t="shared" si="25"/>
        <v>-0.07499999999999996</v>
      </c>
      <c r="F222" s="111">
        <f>C222*100%/C224</f>
        <v>0.06840598154629335</v>
      </c>
    </row>
    <row r="223" spans="1:6" ht="15">
      <c r="A223" s="112" t="s">
        <v>27</v>
      </c>
      <c r="B223" s="108">
        <v>0</v>
      </c>
      <c r="C223" s="108">
        <v>-4</v>
      </c>
      <c r="D223" s="109" t="e">
        <f t="shared" si="24"/>
        <v>#DIV/0!</v>
      </c>
      <c r="E223" s="110" t="e">
        <f t="shared" si="25"/>
        <v>#DIV/0!</v>
      </c>
      <c r="F223" s="111">
        <f>C223*100%/C224</f>
        <v>-0.002121115706861809</v>
      </c>
    </row>
    <row r="224" spans="1:6" ht="15">
      <c r="A224" s="107" t="s">
        <v>18</v>
      </c>
      <c r="B224" s="114">
        <f>SUM(B209:B223)</f>
        <v>1174.5</v>
      </c>
      <c r="C224" s="114">
        <f>SUM(C209:C223)</f>
        <v>1885.8000000000002</v>
      </c>
      <c r="D224" s="109">
        <f t="shared" si="24"/>
        <v>1.6056194125159644</v>
      </c>
      <c r="E224" s="110">
        <f t="shared" si="25"/>
        <v>-0.6056194125159644</v>
      </c>
      <c r="F224" s="111">
        <f>C224*100%/C224</f>
        <v>1</v>
      </c>
    </row>
    <row r="227" spans="1:6" ht="12.75">
      <c r="A227" s="59" t="s">
        <v>77</v>
      </c>
      <c r="B227" s="60"/>
      <c r="C227" s="60"/>
      <c r="D227" s="60"/>
      <c r="E227" s="60"/>
      <c r="F227" s="60"/>
    </row>
    <row r="228" spans="1:6" ht="15">
      <c r="A228" s="61"/>
      <c r="B228" s="60"/>
      <c r="C228" s="60"/>
      <c r="D228" s="60"/>
      <c r="E228" s="60"/>
      <c r="F228" s="60"/>
    </row>
    <row r="229" spans="1:6" ht="13.5" thickBot="1">
      <c r="A229" s="60"/>
      <c r="B229" s="60"/>
      <c r="C229" s="60"/>
      <c r="D229" s="60" t="s">
        <v>25</v>
      </c>
      <c r="E229" s="62">
        <v>1</v>
      </c>
      <c r="F229" s="60"/>
    </row>
    <row r="230" spans="1:6" ht="15">
      <c r="A230" s="63" t="s">
        <v>1</v>
      </c>
      <c r="B230" s="64" t="s">
        <v>2</v>
      </c>
      <c r="C230" s="64" t="s">
        <v>22</v>
      </c>
      <c r="D230" s="65" t="s">
        <v>0</v>
      </c>
      <c r="E230" s="5" t="s">
        <v>10</v>
      </c>
      <c r="F230" s="60"/>
    </row>
    <row r="231" spans="1:6" ht="14.25">
      <c r="A231" s="66"/>
      <c r="B231" s="66"/>
      <c r="C231" s="67"/>
      <c r="D231" s="68"/>
      <c r="E231" s="67"/>
      <c r="F231" s="60"/>
    </row>
    <row r="232" spans="1:6" ht="15">
      <c r="A232" s="69" t="s">
        <v>3</v>
      </c>
      <c r="B232" s="123">
        <f>B233+B234+B235</f>
        <v>634</v>
      </c>
      <c r="C232" s="70">
        <f>SUM(C233:C235)</f>
        <v>1362.42</v>
      </c>
      <c r="D232" s="71">
        <f>C232*100%/B232</f>
        <v>2.148927444794953</v>
      </c>
      <c r="E232" s="72">
        <f>$E$4-D232</f>
        <v>-1.148927444794953</v>
      </c>
      <c r="F232" s="60"/>
    </row>
    <row r="233" spans="1:6" ht="15">
      <c r="A233" s="73" t="s">
        <v>7</v>
      </c>
      <c r="B233" s="74">
        <f>B253+B254+B255+B256+B257+B258</f>
        <v>633.5</v>
      </c>
      <c r="C233" s="74">
        <f>C253+C254+C255+C256+C257+C258</f>
        <v>1322.2</v>
      </c>
      <c r="D233" s="71">
        <f>C233*100%/B233</f>
        <v>2.087134964483031</v>
      </c>
      <c r="E233" s="72">
        <f>$E$4-D233</f>
        <v>-1.087134964483031</v>
      </c>
      <c r="F233" s="60"/>
    </row>
    <row r="234" spans="1:6" ht="15">
      <c r="A234" s="73" t="s">
        <v>8</v>
      </c>
      <c r="B234" s="74">
        <f>B259+B261+B262+B260</f>
        <v>0.5</v>
      </c>
      <c r="C234" s="74">
        <f>C259+C261+C262+C260</f>
        <v>40.22</v>
      </c>
      <c r="D234" s="71">
        <f>C234*100%/B234</f>
        <v>80.44</v>
      </c>
      <c r="E234" s="72">
        <f>$E$4-D234</f>
        <v>-79.44</v>
      </c>
      <c r="F234" s="60"/>
    </row>
    <row r="235" spans="1:6" ht="15">
      <c r="A235" s="76"/>
      <c r="B235" s="74"/>
      <c r="C235" s="75"/>
      <c r="D235" s="71"/>
      <c r="E235" s="72"/>
      <c r="F235" s="60"/>
    </row>
    <row r="236" spans="1:6" ht="15">
      <c r="A236" s="76"/>
      <c r="B236" s="77"/>
      <c r="C236" s="78"/>
      <c r="D236" s="79"/>
      <c r="E236" s="72"/>
      <c r="F236" s="60"/>
    </row>
    <row r="237" spans="1:6" ht="15">
      <c r="A237" s="80" t="s">
        <v>24</v>
      </c>
      <c r="B237" s="69">
        <f>SUM(B238:B242)</f>
        <v>762.9599999999999</v>
      </c>
      <c r="C237" s="70">
        <f>SUM(C238:C242)</f>
        <v>725.6400000000001</v>
      </c>
      <c r="D237" s="71">
        <f aca="true" t="shared" si="26" ref="D237:D243">C237*100%/B237</f>
        <v>0.951085246932998</v>
      </c>
      <c r="E237" s="81">
        <f aca="true" t="shared" si="27" ref="E237:E243">$E$4-D237</f>
        <v>0.04891475306700199</v>
      </c>
      <c r="F237" s="60"/>
    </row>
    <row r="238" spans="1:6" ht="15">
      <c r="A238" s="82" t="s">
        <v>35</v>
      </c>
      <c r="B238" s="73">
        <f>B264</f>
        <v>324.84</v>
      </c>
      <c r="C238" s="73">
        <f>C264</f>
        <v>324.82</v>
      </c>
      <c r="D238" s="71">
        <f t="shared" si="26"/>
        <v>0.9999384312276813</v>
      </c>
      <c r="E238" s="72">
        <f t="shared" si="27"/>
        <v>6.156877231866531E-05</v>
      </c>
      <c r="F238" s="60"/>
    </row>
    <row r="239" spans="1:6" ht="15">
      <c r="A239" s="82" t="s">
        <v>4</v>
      </c>
      <c r="B239" s="73">
        <f>B263</f>
        <v>242.82</v>
      </c>
      <c r="C239" s="73">
        <f>C263</f>
        <v>242.82</v>
      </c>
      <c r="D239" s="71">
        <f t="shared" si="26"/>
        <v>1</v>
      </c>
      <c r="E239" s="72">
        <f t="shared" si="27"/>
        <v>0</v>
      </c>
      <c r="F239" s="60"/>
    </row>
    <row r="240" spans="1:6" ht="15">
      <c r="A240" s="82" t="s">
        <v>23</v>
      </c>
      <c r="B240" s="73">
        <f>B265</f>
        <v>45.3</v>
      </c>
      <c r="C240" s="73">
        <f>C265</f>
        <v>33.31</v>
      </c>
      <c r="D240" s="71">
        <f t="shared" si="26"/>
        <v>0.7353200883002209</v>
      </c>
      <c r="E240" s="72">
        <f t="shared" si="27"/>
        <v>0.2646799116997791</v>
      </c>
      <c r="F240" s="60"/>
    </row>
    <row r="241" spans="1:6" ht="15">
      <c r="A241" s="83" t="s">
        <v>30</v>
      </c>
      <c r="B241" s="73">
        <f>B266</f>
        <v>150</v>
      </c>
      <c r="C241" s="73">
        <f>C266</f>
        <v>128.69</v>
      </c>
      <c r="D241" s="71">
        <f t="shared" si="26"/>
        <v>0.8579333333333333</v>
      </c>
      <c r="E241" s="72">
        <f t="shared" si="27"/>
        <v>0.14206666666666667</v>
      </c>
      <c r="F241" s="60"/>
    </row>
    <row r="242" spans="1:6" ht="15">
      <c r="A242" s="84" t="s">
        <v>27</v>
      </c>
      <c r="B242" s="85">
        <f>B267</f>
        <v>0</v>
      </c>
      <c r="C242" s="85">
        <f>C267</f>
        <v>-4</v>
      </c>
      <c r="D242" s="71" t="e">
        <f t="shared" si="26"/>
        <v>#DIV/0!</v>
      </c>
      <c r="E242" s="86" t="e">
        <f t="shared" si="27"/>
        <v>#DIV/0!</v>
      </c>
      <c r="F242" s="60"/>
    </row>
    <row r="243" spans="1:6" ht="15">
      <c r="A243" s="87" t="s">
        <v>9</v>
      </c>
      <c r="B243" s="88">
        <f>B237+B232</f>
        <v>1396.96</v>
      </c>
      <c r="C243" s="89">
        <f>C237+C232</f>
        <v>2088.0600000000004</v>
      </c>
      <c r="D243" s="90">
        <f t="shared" si="26"/>
        <v>1.4947170999885468</v>
      </c>
      <c r="E243" s="81">
        <f t="shared" si="27"/>
        <v>-0.49471709998854685</v>
      </c>
      <c r="F243" s="60"/>
    </row>
    <row r="244" spans="1:6" ht="15">
      <c r="A244" s="84"/>
      <c r="B244" s="76"/>
      <c r="C244" s="78"/>
      <c r="D244" s="76"/>
      <c r="E244" s="91"/>
      <c r="F244" s="60"/>
    </row>
    <row r="245" spans="1:6" ht="14.25">
      <c r="A245" s="92" t="s">
        <v>5</v>
      </c>
      <c r="B245" s="66"/>
      <c r="C245" s="67"/>
      <c r="D245" s="74"/>
      <c r="E245" s="93"/>
      <c r="F245" s="60"/>
    </row>
    <row r="246" spans="1:6" ht="14.25">
      <c r="A246" s="82" t="s">
        <v>6</v>
      </c>
      <c r="B246" s="94">
        <f>B232*100/B243</f>
        <v>45.38426297102279</v>
      </c>
      <c r="C246" s="95">
        <f>C232*100/C243</f>
        <v>65.24812505387774</v>
      </c>
      <c r="D246" s="74"/>
      <c r="E246" s="93"/>
      <c r="F246" s="60"/>
    </row>
    <row r="247" spans="1:6" ht="15">
      <c r="A247" s="84" t="s">
        <v>21</v>
      </c>
      <c r="B247" s="85"/>
      <c r="C247" s="91"/>
      <c r="D247" s="77"/>
      <c r="E247" s="96"/>
      <c r="F247" s="60"/>
    </row>
    <row r="248" spans="1:6" ht="14.25">
      <c r="A248" s="97"/>
      <c r="B248" s="97"/>
      <c r="C248" s="97"/>
      <c r="D248" s="97"/>
      <c r="E248" s="97"/>
      <c r="F248" s="60"/>
    </row>
    <row r="249" spans="1:6" ht="15">
      <c r="A249" s="61" t="s">
        <v>11</v>
      </c>
      <c r="B249" s="61"/>
      <c r="C249" s="61"/>
      <c r="D249" s="61"/>
      <c r="E249" s="97"/>
      <c r="F249" s="60"/>
    </row>
    <row r="250" spans="1:6" ht="15.75" thickBot="1">
      <c r="A250" s="97"/>
      <c r="B250" s="97"/>
      <c r="C250" s="97"/>
      <c r="D250" s="97"/>
      <c r="E250" s="98">
        <v>1</v>
      </c>
      <c r="F250" s="99" t="s">
        <v>20</v>
      </c>
    </row>
    <row r="251" spans="1:6" ht="45.75" thickBot="1">
      <c r="A251" s="100" t="s">
        <v>12</v>
      </c>
      <c r="B251" s="101" t="s">
        <v>2</v>
      </c>
      <c r="C251" s="102" t="s">
        <v>13</v>
      </c>
      <c r="D251" s="103" t="s">
        <v>0</v>
      </c>
      <c r="E251" s="104" t="s">
        <v>32</v>
      </c>
      <c r="F251" s="56" t="s">
        <v>19</v>
      </c>
    </row>
    <row r="252" spans="1:6" ht="14.25">
      <c r="A252" s="105"/>
      <c r="B252" s="67"/>
      <c r="C252" s="67"/>
      <c r="D252" s="67"/>
      <c r="E252" s="74"/>
      <c r="F252" s="106"/>
    </row>
    <row r="253" spans="1:6" ht="15">
      <c r="A253" s="107" t="s">
        <v>14</v>
      </c>
      <c r="B253" s="108">
        <v>120</v>
      </c>
      <c r="C253" s="108">
        <v>123</v>
      </c>
      <c r="D253" s="109">
        <f aca="true" t="shared" si="28" ref="D253:D268">C253*100%/B253</f>
        <v>1.025</v>
      </c>
      <c r="E253" s="110">
        <f aca="true" t="shared" si="29" ref="E253:E268">$E$25-D253</f>
        <v>-0.02499999999999991</v>
      </c>
      <c r="F253" s="111">
        <f>C253*100%/C268</f>
        <v>0.058906353265710754</v>
      </c>
    </row>
    <row r="254" spans="1:6" ht="15">
      <c r="A254" s="107" t="s">
        <v>36</v>
      </c>
      <c r="B254" s="108">
        <v>220</v>
      </c>
      <c r="C254" s="108">
        <v>454.65</v>
      </c>
      <c r="D254" s="109">
        <f t="shared" si="28"/>
        <v>2.066590909090909</v>
      </c>
      <c r="E254" s="110">
        <f t="shared" si="29"/>
        <v>-1.066590909090909</v>
      </c>
      <c r="F254" s="111">
        <f>C254*100%/C268</f>
        <v>0.2177379960345967</v>
      </c>
    </row>
    <row r="255" spans="1:6" ht="15">
      <c r="A255" s="107" t="s">
        <v>15</v>
      </c>
      <c r="B255" s="108">
        <v>3.5</v>
      </c>
      <c r="C255" s="108">
        <v>2.45</v>
      </c>
      <c r="D255" s="109">
        <f t="shared" si="28"/>
        <v>0.7000000000000001</v>
      </c>
      <c r="E255" s="110">
        <f t="shared" si="29"/>
        <v>0.29999999999999993</v>
      </c>
      <c r="F255" s="111">
        <f>C255*100%/C268</f>
        <v>0.0011733379309023689</v>
      </c>
    </row>
    <row r="256" spans="1:6" ht="15">
      <c r="A256" s="107" t="s">
        <v>16</v>
      </c>
      <c r="B256" s="108">
        <v>290</v>
      </c>
      <c r="C256" s="108">
        <v>727.19</v>
      </c>
      <c r="D256" s="109">
        <f t="shared" si="28"/>
        <v>2.5075517241379313</v>
      </c>
      <c r="E256" s="110">
        <f t="shared" si="29"/>
        <v>-1.5075517241379313</v>
      </c>
      <c r="F256" s="111">
        <f>C256*100%/C268</f>
        <v>0.3482610652950586</v>
      </c>
    </row>
    <row r="257" spans="1:6" ht="30">
      <c r="A257" s="112" t="s">
        <v>40</v>
      </c>
      <c r="B257" s="108">
        <v>0</v>
      </c>
      <c r="C257" s="108">
        <v>14.4</v>
      </c>
      <c r="D257" s="109" t="e">
        <f t="shared" si="28"/>
        <v>#DIV/0!</v>
      </c>
      <c r="E257" s="110" t="e">
        <f t="shared" si="29"/>
        <v>#DIV/0!</v>
      </c>
      <c r="F257" s="111">
        <f>C257*100%/C268</f>
        <v>0.00689635355305882</v>
      </c>
    </row>
    <row r="258" spans="1:6" ht="30">
      <c r="A258" s="112" t="s">
        <v>26</v>
      </c>
      <c r="B258" s="108">
        <v>0</v>
      </c>
      <c r="C258" s="108">
        <v>0.51</v>
      </c>
      <c r="D258" s="109" t="e">
        <f t="shared" si="28"/>
        <v>#DIV/0!</v>
      </c>
      <c r="E258" s="110" t="e">
        <f t="shared" si="29"/>
        <v>#DIV/0!</v>
      </c>
      <c r="F258" s="111">
        <f>C258*100%/C268</f>
        <v>0.00024424585500416656</v>
      </c>
    </row>
    <row r="259" spans="1:6" ht="15">
      <c r="A259" s="107" t="s">
        <v>17</v>
      </c>
      <c r="B259" s="108">
        <v>0.5</v>
      </c>
      <c r="C259" s="108">
        <v>5.01</v>
      </c>
      <c r="D259" s="109">
        <f t="shared" si="28"/>
        <v>10.02</v>
      </c>
      <c r="E259" s="110">
        <f t="shared" si="29"/>
        <v>-9.02</v>
      </c>
      <c r="F259" s="111">
        <f>C259*100%/C268</f>
        <v>0.002399356340335048</v>
      </c>
    </row>
    <row r="260" spans="1:6" ht="15">
      <c r="A260" s="107" t="s">
        <v>33</v>
      </c>
      <c r="B260" s="108"/>
      <c r="C260" s="108"/>
      <c r="D260" s="109" t="e">
        <f t="shared" si="28"/>
        <v>#DIV/0!</v>
      </c>
      <c r="E260" s="113" t="e">
        <f t="shared" si="29"/>
        <v>#DIV/0!</v>
      </c>
      <c r="F260" s="111">
        <f>C260*100%/C268</f>
        <v>0</v>
      </c>
    </row>
    <row r="261" spans="1:6" ht="15">
      <c r="A261" s="107" t="s">
        <v>63</v>
      </c>
      <c r="B261" s="108">
        <v>0</v>
      </c>
      <c r="C261" s="108">
        <v>31.79</v>
      </c>
      <c r="D261" s="109" t="e">
        <f t="shared" si="28"/>
        <v>#DIV/0!</v>
      </c>
      <c r="E261" s="110" t="e">
        <f t="shared" si="29"/>
        <v>#DIV/0!</v>
      </c>
      <c r="F261" s="111">
        <f>C261*100%/C268</f>
        <v>0.015224658295259715</v>
      </c>
    </row>
    <row r="262" spans="1:6" ht="15">
      <c r="A262" s="107" t="s">
        <v>39</v>
      </c>
      <c r="B262" s="108"/>
      <c r="C262" s="108">
        <v>3.42</v>
      </c>
      <c r="D262" s="109" t="e">
        <f t="shared" si="28"/>
        <v>#DIV/0!</v>
      </c>
      <c r="E262" s="110" t="e">
        <f t="shared" si="29"/>
        <v>#DIV/0!</v>
      </c>
      <c r="F262" s="111">
        <f>C262*100%/C268</f>
        <v>0.0016378839688514699</v>
      </c>
    </row>
    <row r="263" spans="1:6" ht="15">
      <c r="A263" s="107" t="s">
        <v>31</v>
      </c>
      <c r="B263" s="108">
        <v>242.82</v>
      </c>
      <c r="C263" s="108">
        <v>242.82</v>
      </c>
      <c r="D263" s="109">
        <f t="shared" si="28"/>
        <v>1</v>
      </c>
      <c r="E263" s="110">
        <f t="shared" si="29"/>
        <v>0</v>
      </c>
      <c r="F263" s="111">
        <f>C263*100%/C268</f>
        <v>0.11628976178845435</v>
      </c>
    </row>
    <row r="264" spans="1:6" ht="15">
      <c r="A264" s="107" t="s">
        <v>73</v>
      </c>
      <c r="B264" s="108">
        <v>324.84</v>
      </c>
      <c r="C264" s="108">
        <v>324.82</v>
      </c>
      <c r="D264" s="109">
        <f t="shared" si="28"/>
        <v>0.9999384312276813</v>
      </c>
      <c r="E264" s="110">
        <f t="shared" si="29"/>
        <v>6.156877231866531E-05</v>
      </c>
      <c r="F264" s="111">
        <f>C264*100%/C268</f>
        <v>0.15556066396559487</v>
      </c>
    </row>
    <row r="265" spans="1:6" ht="15">
      <c r="A265" s="107" t="s">
        <v>23</v>
      </c>
      <c r="B265" s="108">
        <v>45.3</v>
      </c>
      <c r="C265" s="108">
        <v>33.31</v>
      </c>
      <c r="D265" s="109">
        <f t="shared" si="28"/>
        <v>0.7353200883002209</v>
      </c>
      <c r="E265" s="110">
        <f t="shared" si="29"/>
        <v>0.2646799116997791</v>
      </c>
      <c r="F265" s="111">
        <f>C265*100%/C268</f>
        <v>0.01595260672586037</v>
      </c>
    </row>
    <row r="266" spans="1:6" ht="15">
      <c r="A266" s="112" t="s">
        <v>29</v>
      </c>
      <c r="B266" s="108">
        <v>150</v>
      </c>
      <c r="C266" s="108">
        <v>128.69</v>
      </c>
      <c r="D266" s="109">
        <f t="shared" si="28"/>
        <v>0.8579333333333333</v>
      </c>
      <c r="E266" s="110">
        <f t="shared" si="29"/>
        <v>0.14206666666666667</v>
      </c>
      <c r="F266" s="111">
        <f>C266*100%/C268</f>
        <v>0.06163137074605136</v>
      </c>
    </row>
    <row r="267" spans="1:6" ht="15">
      <c r="A267" s="112" t="s">
        <v>27</v>
      </c>
      <c r="B267" s="108">
        <v>0</v>
      </c>
      <c r="C267" s="108">
        <v>-4</v>
      </c>
      <c r="D267" s="109" t="e">
        <f t="shared" si="28"/>
        <v>#DIV/0!</v>
      </c>
      <c r="E267" s="110" t="e">
        <f t="shared" si="29"/>
        <v>#DIV/0!</v>
      </c>
      <c r="F267" s="111">
        <f>C267*100%/C268</f>
        <v>-0.0019156537647385611</v>
      </c>
    </row>
    <row r="268" spans="1:6" ht="15">
      <c r="A268" s="107" t="s">
        <v>18</v>
      </c>
      <c r="B268" s="114">
        <f>SUM(B253:B267)</f>
        <v>1396.9599999999998</v>
      </c>
      <c r="C268" s="114">
        <f>SUM(C253:C267)</f>
        <v>2088.06</v>
      </c>
      <c r="D268" s="109">
        <f t="shared" si="28"/>
        <v>1.4947170999885466</v>
      </c>
      <c r="E268" s="110">
        <f t="shared" si="29"/>
        <v>-0.4947170999885466</v>
      </c>
      <c r="F268" s="111">
        <f>C268*100%/C268</f>
        <v>1</v>
      </c>
    </row>
  </sheetData>
  <sheetProtection/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9">
      <selection activeCell="A1" sqref="A1:F45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2" spans="1:5" ht="12.75">
      <c r="A2" s="59" t="s">
        <v>52</v>
      </c>
      <c r="B2" s="60"/>
      <c r="C2" s="60"/>
      <c r="D2" s="60"/>
      <c r="E2" s="60"/>
    </row>
    <row r="3" spans="1:5" ht="15">
      <c r="A3" s="61"/>
      <c r="B3" s="60"/>
      <c r="C3" s="60"/>
      <c r="D3" s="60"/>
      <c r="E3" s="60"/>
    </row>
    <row r="4" spans="4:5" ht="13.5" thickBot="1">
      <c r="D4" t="s">
        <v>25</v>
      </c>
      <c r="E4" s="41">
        <v>1</v>
      </c>
    </row>
    <row r="5" spans="1:5" ht="21" customHeight="1">
      <c r="A5" s="32" t="s">
        <v>1</v>
      </c>
      <c r="B5" s="28" t="s">
        <v>2</v>
      </c>
      <c r="C5" s="28" t="s">
        <v>22</v>
      </c>
      <c r="D5" s="33" t="s">
        <v>0</v>
      </c>
      <c r="E5" s="5" t="s">
        <v>10</v>
      </c>
    </row>
    <row r="6" spans="1:5" ht="14.25">
      <c r="A6" s="7"/>
      <c r="B6" s="7"/>
      <c r="C6" s="8"/>
      <c r="D6" s="9"/>
      <c r="E6" s="8"/>
    </row>
    <row r="7" spans="1:5" ht="15">
      <c r="A7" s="12" t="s">
        <v>3</v>
      </c>
      <c r="B7" s="12">
        <f>B8+B9+B10</f>
        <v>436.2</v>
      </c>
      <c r="C7" s="13">
        <f>SUM(C8:C10)</f>
        <v>490.8</v>
      </c>
      <c r="D7" s="14">
        <f>C7*100%/B7</f>
        <v>1.125171939477304</v>
      </c>
      <c r="E7" s="30">
        <f>$E$4-D7</f>
        <v>-0.1251719394773041</v>
      </c>
    </row>
    <row r="8" spans="1:5" ht="15">
      <c r="A8" s="18" t="s">
        <v>7</v>
      </c>
      <c r="B8" s="16">
        <f>B28+B30+B31+B32+B33+B29</f>
        <v>386</v>
      </c>
      <c r="C8" s="16">
        <f>C28+C30+C31+C32+C33+C29</f>
        <v>485.3</v>
      </c>
      <c r="D8" s="14">
        <f>C8*100%/B8</f>
        <v>1.2572538860103628</v>
      </c>
      <c r="E8" s="30">
        <f>$E$4-D8</f>
        <v>-0.2572538860103628</v>
      </c>
    </row>
    <row r="9" spans="1:5" ht="15">
      <c r="A9" s="18" t="s">
        <v>8</v>
      </c>
      <c r="B9" s="16">
        <f>B34+B36+B38+B35+B37</f>
        <v>50.2</v>
      </c>
      <c r="C9" s="17">
        <f>C34+C36+C38+C35+C37</f>
        <v>5.5</v>
      </c>
      <c r="D9" s="14">
        <f>C9*100%/B9</f>
        <v>0.10956175298804781</v>
      </c>
      <c r="E9" s="30">
        <f>$E$4-D9</f>
        <v>0.8904382470119522</v>
      </c>
    </row>
    <row r="10" spans="1:5" ht="15">
      <c r="A10" s="25"/>
      <c r="B10" s="16"/>
      <c r="C10" s="17"/>
      <c r="D10" s="14"/>
      <c r="E10" s="30"/>
    </row>
    <row r="11" spans="1:5" ht="15">
      <c r="A11" s="25"/>
      <c r="B11" s="27"/>
      <c r="C11" s="26"/>
      <c r="D11" s="34"/>
      <c r="E11" s="30"/>
    </row>
    <row r="12" spans="1:5" ht="15">
      <c r="A12" s="11" t="s">
        <v>24</v>
      </c>
      <c r="B12" s="12">
        <f>SUM(B13:B17)</f>
        <v>338</v>
      </c>
      <c r="C12" s="13">
        <f>SUM(C13:C17)</f>
        <v>400.8</v>
      </c>
      <c r="D12" s="14">
        <f aca="true" t="shared" si="0" ref="D12:D18">C12*100%/B12</f>
        <v>1.1857988165680473</v>
      </c>
      <c r="E12" s="42">
        <f aca="true" t="shared" si="1" ref="E12:E18">$E$4-D12</f>
        <v>-0.1857988165680473</v>
      </c>
    </row>
    <row r="13" spans="1:5" ht="15">
      <c r="A13" s="15" t="s">
        <v>35</v>
      </c>
      <c r="B13" s="18">
        <f>B40</f>
        <v>0</v>
      </c>
      <c r="C13" s="18">
        <f>C40</f>
        <v>0</v>
      </c>
      <c r="D13" s="14" t="e">
        <f t="shared" si="0"/>
        <v>#DIV/0!</v>
      </c>
      <c r="E13" s="30" t="e">
        <f t="shared" si="1"/>
        <v>#DIV/0!</v>
      </c>
    </row>
    <row r="14" spans="1:5" ht="15">
      <c r="A14" s="15" t="s">
        <v>4</v>
      </c>
      <c r="B14" s="18">
        <f>B39</f>
        <v>192</v>
      </c>
      <c r="C14" s="18">
        <f>C39</f>
        <v>232.7</v>
      </c>
      <c r="D14" s="14">
        <f t="shared" si="0"/>
        <v>1.2119791666666666</v>
      </c>
      <c r="E14" s="30">
        <f t="shared" si="1"/>
        <v>-0.2119791666666666</v>
      </c>
    </row>
    <row r="15" spans="1:5" ht="15">
      <c r="A15" s="15" t="s">
        <v>23</v>
      </c>
      <c r="B15" s="18">
        <f aca="true" t="shared" si="2" ref="B15:C17">B41</f>
        <v>26</v>
      </c>
      <c r="C15" s="18">
        <f t="shared" si="2"/>
        <v>28.6</v>
      </c>
      <c r="D15" s="14">
        <f t="shared" si="0"/>
        <v>1.1</v>
      </c>
      <c r="E15" s="30">
        <f t="shared" si="1"/>
        <v>-0.10000000000000009</v>
      </c>
    </row>
    <row r="16" spans="1:5" ht="15">
      <c r="A16" s="47" t="s">
        <v>30</v>
      </c>
      <c r="B16" s="18">
        <f t="shared" si="2"/>
        <v>120</v>
      </c>
      <c r="C16" s="18">
        <f t="shared" si="2"/>
        <v>139.5</v>
      </c>
      <c r="D16" s="14">
        <f t="shared" si="0"/>
        <v>1.1625</v>
      </c>
      <c r="E16" s="30">
        <f t="shared" si="1"/>
        <v>-0.1625000000000001</v>
      </c>
    </row>
    <row r="17" spans="1:5" ht="15">
      <c r="A17" s="24" t="s">
        <v>27</v>
      </c>
      <c r="B17" s="19">
        <f t="shared" si="2"/>
        <v>0</v>
      </c>
      <c r="C17" s="19">
        <f t="shared" si="2"/>
        <v>0</v>
      </c>
      <c r="D17" s="14" t="e">
        <f t="shared" si="0"/>
        <v>#DIV/0!</v>
      </c>
      <c r="E17" s="45" t="e">
        <f t="shared" si="1"/>
        <v>#DIV/0!</v>
      </c>
    </row>
    <row r="18" spans="1:5" ht="15">
      <c r="A18" s="21" t="s">
        <v>9</v>
      </c>
      <c r="B18" s="22">
        <f>B12+B7</f>
        <v>774.2</v>
      </c>
      <c r="C18" s="23">
        <f>C12+C7</f>
        <v>891.6</v>
      </c>
      <c r="D18" s="39">
        <f t="shared" si="0"/>
        <v>1.1516404029966416</v>
      </c>
      <c r="E18" s="42">
        <f t="shared" si="1"/>
        <v>-0.1516404029966416</v>
      </c>
    </row>
    <row r="19" spans="1:5" ht="15">
      <c r="A19" s="24"/>
      <c r="B19" s="25"/>
      <c r="C19" s="26"/>
      <c r="D19" s="25"/>
      <c r="E19" s="20"/>
    </row>
    <row r="20" spans="1:5" ht="14.25">
      <c r="A20" s="6" t="s">
        <v>5</v>
      </c>
      <c r="B20" s="7"/>
      <c r="C20" s="8"/>
      <c r="D20" s="16"/>
      <c r="E20" s="10"/>
    </row>
    <row r="21" spans="1:5" ht="14.25">
      <c r="A21" s="15" t="s">
        <v>6</v>
      </c>
      <c r="B21" s="40">
        <f>B7*100/B18</f>
        <v>56.342030483079306</v>
      </c>
      <c r="C21" s="46">
        <f>C7*100/C18</f>
        <v>55.047106325706594</v>
      </c>
      <c r="D21" s="16"/>
      <c r="E21" s="10"/>
    </row>
    <row r="22" spans="1:5" ht="15">
      <c r="A22" s="24" t="s">
        <v>21</v>
      </c>
      <c r="B22" s="19"/>
      <c r="C22" s="20"/>
      <c r="D22" s="27"/>
      <c r="E22" s="49"/>
    </row>
    <row r="23" spans="1:5" ht="14.25">
      <c r="A23" s="2"/>
      <c r="B23" s="2"/>
      <c r="C23" s="2"/>
      <c r="D23" s="2"/>
      <c r="E23" s="2"/>
    </row>
    <row r="24" spans="1:5" ht="15">
      <c r="A24" s="3" t="s">
        <v>11</v>
      </c>
      <c r="B24" s="3"/>
      <c r="C24" s="3"/>
      <c r="D24" s="3"/>
      <c r="E24" s="2"/>
    </row>
    <row r="25" spans="1:6" ht="15.75" thickBot="1">
      <c r="A25" s="2"/>
      <c r="B25" s="2"/>
      <c r="C25" s="2"/>
      <c r="D25" s="2"/>
      <c r="E25" s="44">
        <v>1</v>
      </c>
      <c r="F25" s="31" t="s">
        <v>20</v>
      </c>
    </row>
    <row r="26" spans="1:6" s="57" customFormat="1" ht="63.75" customHeight="1" thickBot="1">
      <c r="A26" s="51" t="s">
        <v>12</v>
      </c>
      <c r="B26" s="52" t="s">
        <v>2</v>
      </c>
      <c r="C26" s="53" t="s">
        <v>13</v>
      </c>
      <c r="D26" s="54" t="s">
        <v>0</v>
      </c>
      <c r="E26" s="55" t="s">
        <v>32</v>
      </c>
      <c r="F26" s="56" t="s">
        <v>19</v>
      </c>
    </row>
    <row r="27" spans="1:6" ht="14.25">
      <c r="A27" s="29"/>
      <c r="B27" s="8"/>
      <c r="C27" s="8"/>
      <c r="D27" s="8"/>
      <c r="E27" s="16"/>
      <c r="F27" s="1"/>
    </row>
    <row r="28" spans="1:6" ht="15.75" customHeight="1">
      <c r="A28" s="37" t="s">
        <v>14</v>
      </c>
      <c r="B28" s="35">
        <v>103.3</v>
      </c>
      <c r="C28" s="35">
        <v>119.8</v>
      </c>
      <c r="D28" s="36">
        <f aca="true" t="shared" si="3" ref="D28:D44">C28*100%/B28</f>
        <v>1.15972894482091</v>
      </c>
      <c r="E28" s="43">
        <f>$E$25-D28</f>
        <v>-0.15972894482091005</v>
      </c>
      <c r="F28" s="38">
        <f>C28*100%/C44</f>
        <v>0.13436518618214446</v>
      </c>
    </row>
    <row r="29" spans="1:6" ht="15.75" customHeight="1">
      <c r="A29" s="37" t="s">
        <v>36</v>
      </c>
      <c r="B29" s="35">
        <v>190</v>
      </c>
      <c r="C29" s="35">
        <v>229</v>
      </c>
      <c r="D29" s="36">
        <f t="shared" si="3"/>
        <v>1.2052631578947368</v>
      </c>
      <c r="E29" s="43">
        <f aca="true" t="shared" si="4" ref="E29:E44">$E$25-D29</f>
        <v>-0.20526315789473681</v>
      </c>
      <c r="F29" s="38">
        <f>C29*100%/C44</f>
        <v>0.25684163301929114</v>
      </c>
    </row>
    <row r="30" spans="1:6" ht="21" customHeight="1">
      <c r="A30" s="37" t="s">
        <v>15</v>
      </c>
      <c r="B30" s="35">
        <v>6.7</v>
      </c>
      <c r="C30" s="35">
        <v>7.8</v>
      </c>
      <c r="D30" s="36">
        <f t="shared" si="3"/>
        <v>1.164179104477612</v>
      </c>
      <c r="E30" s="43">
        <f t="shared" si="4"/>
        <v>-0.16417910447761197</v>
      </c>
      <c r="F30" s="38">
        <f>C30*100%/C44</f>
        <v>0.008748317631224764</v>
      </c>
    </row>
    <row r="31" spans="1:6" ht="27.75" customHeight="1">
      <c r="A31" s="37" t="s">
        <v>16</v>
      </c>
      <c r="B31" s="35">
        <v>85</v>
      </c>
      <c r="C31" s="35">
        <v>124.9</v>
      </c>
      <c r="D31" s="36">
        <f t="shared" si="3"/>
        <v>1.4694117647058824</v>
      </c>
      <c r="E31" s="43">
        <f t="shared" si="4"/>
        <v>-0.4694117647058824</v>
      </c>
      <c r="F31" s="38">
        <f>C31*100%/C44</f>
        <v>0.14008524001794526</v>
      </c>
    </row>
    <row r="32" spans="1:6" ht="30" customHeight="1">
      <c r="A32" s="112" t="s">
        <v>40</v>
      </c>
      <c r="B32" s="35">
        <v>0</v>
      </c>
      <c r="C32" s="35">
        <v>2.9</v>
      </c>
      <c r="D32" s="36" t="e">
        <f t="shared" si="3"/>
        <v>#DIV/0!</v>
      </c>
      <c r="E32" s="43" t="e">
        <f t="shared" si="4"/>
        <v>#DIV/0!</v>
      </c>
      <c r="F32" s="38">
        <f>C32*100%/C44</f>
        <v>0.0032525796321220277</v>
      </c>
    </row>
    <row r="33" spans="1:6" ht="29.25" customHeight="1">
      <c r="A33" s="48" t="s">
        <v>26</v>
      </c>
      <c r="B33" s="35">
        <v>1</v>
      </c>
      <c r="C33" s="35">
        <v>0.9</v>
      </c>
      <c r="D33" s="36">
        <f t="shared" si="3"/>
        <v>0.9</v>
      </c>
      <c r="E33" s="43">
        <f t="shared" si="4"/>
        <v>0.09999999999999998</v>
      </c>
      <c r="F33" s="38">
        <f>C33*100%/C44</f>
        <v>0.001009421265141319</v>
      </c>
    </row>
    <row r="34" spans="1:6" ht="16.5" customHeight="1">
      <c r="A34" s="37" t="s">
        <v>17</v>
      </c>
      <c r="B34" s="35">
        <v>0.2</v>
      </c>
      <c r="C34" s="35">
        <v>2.1</v>
      </c>
      <c r="D34" s="36">
        <f t="shared" si="3"/>
        <v>10.5</v>
      </c>
      <c r="E34" s="43">
        <f t="shared" si="4"/>
        <v>-9.5</v>
      </c>
      <c r="F34" s="38">
        <f>C34*100%/C44</f>
        <v>0.0023553162853297443</v>
      </c>
    </row>
    <row r="35" spans="1:6" ht="16.5" customHeight="1">
      <c r="A35" s="37" t="s">
        <v>33</v>
      </c>
      <c r="B35" s="35">
        <v>2</v>
      </c>
      <c r="C35" s="35"/>
      <c r="D35" s="36">
        <f t="shared" si="3"/>
        <v>0</v>
      </c>
      <c r="E35" s="58">
        <f t="shared" si="4"/>
        <v>1</v>
      </c>
      <c r="F35" s="38">
        <f>C35*100%/C44</f>
        <v>0</v>
      </c>
    </row>
    <row r="36" spans="1:6" ht="19.5" customHeight="1">
      <c r="A36" s="37" t="s">
        <v>28</v>
      </c>
      <c r="B36" s="35">
        <v>0</v>
      </c>
      <c r="C36" s="35">
        <v>0</v>
      </c>
      <c r="D36" s="36" t="e">
        <f t="shared" si="3"/>
        <v>#DIV/0!</v>
      </c>
      <c r="E36" s="43" t="e">
        <f t="shared" si="4"/>
        <v>#DIV/0!</v>
      </c>
      <c r="F36" s="38">
        <f>C36*100%/C44</f>
        <v>0</v>
      </c>
    </row>
    <row r="37" spans="1:6" ht="30.75" customHeight="1">
      <c r="A37" s="48" t="s">
        <v>53</v>
      </c>
      <c r="B37" s="35">
        <v>48</v>
      </c>
      <c r="C37" s="35">
        <v>0</v>
      </c>
      <c r="D37" s="36">
        <f t="shared" si="3"/>
        <v>0</v>
      </c>
      <c r="E37" s="43">
        <f t="shared" si="4"/>
        <v>1</v>
      </c>
      <c r="F37" s="38"/>
    </row>
    <row r="38" spans="1:6" ht="24.75" customHeight="1">
      <c r="A38" s="107" t="s">
        <v>39</v>
      </c>
      <c r="B38" s="35">
        <v>0</v>
      </c>
      <c r="C38" s="35">
        <v>3.4</v>
      </c>
      <c r="D38" s="36" t="e">
        <f t="shared" si="3"/>
        <v>#DIV/0!</v>
      </c>
      <c r="E38" s="43" t="e">
        <f t="shared" si="4"/>
        <v>#DIV/0!</v>
      </c>
      <c r="F38" s="38">
        <f>C38*100%/C44</f>
        <v>0.0038133692238672048</v>
      </c>
    </row>
    <row r="39" spans="1:6" ht="22.5" customHeight="1">
      <c r="A39" s="37" t="s">
        <v>31</v>
      </c>
      <c r="B39" s="35">
        <v>192</v>
      </c>
      <c r="C39" s="35">
        <v>232.7</v>
      </c>
      <c r="D39" s="36">
        <f t="shared" si="3"/>
        <v>1.2119791666666666</v>
      </c>
      <c r="E39" s="43">
        <f t="shared" si="4"/>
        <v>-0.2119791666666666</v>
      </c>
      <c r="F39" s="38">
        <f>C39*100%/C44</f>
        <v>0.26099147599820544</v>
      </c>
    </row>
    <row r="40" spans="1:6" ht="20.25" customHeight="1">
      <c r="A40" s="37" t="s">
        <v>34</v>
      </c>
      <c r="B40" s="35">
        <v>0</v>
      </c>
      <c r="C40" s="35">
        <v>0</v>
      </c>
      <c r="D40" s="36" t="e">
        <f t="shared" si="3"/>
        <v>#DIV/0!</v>
      </c>
      <c r="E40" s="43" t="e">
        <f t="shared" si="4"/>
        <v>#DIV/0!</v>
      </c>
      <c r="F40" s="38">
        <f>C40*100%/C44</f>
        <v>0</v>
      </c>
    </row>
    <row r="41" spans="1:6" ht="17.25" customHeight="1">
      <c r="A41" s="37" t="s">
        <v>23</v>
      </c>
      <c r="B41" s="35">
        <v>26</v>
      </c>
      <c r="C41" s="35">
        <v>28.6</v>
      </c>
      <c r="D41" s="36">
        <f t="shared" si="3"/>
        <v>1.1</v>
      </c>
      <c r="E41" s="43">
        <f t="shared" si="4"/>
        <v>-0.10000000000000009</v>
      </c>
      <c r="F41" s="38">
        <f>C41*100%/C44</f>
        <v>0.03207716464782414</v>
      </c>
    </row>
    <row r="42" spans="1:6" ht="15">
      <c r="A42" s="48" t="s">
        <v>29</v>
      </c>
      <c r="B42" s="35">
        <v>120</v>
      </c>
      <c r="C42" s="35">
        <v>139.5</v>
      </c>
      <c r="D42" s="36">
        <f t="shared" si="3"/>
        <v>1.1625</v>
      </c>
      <c r="E42" s="43">
        <f t="shared" si="4"/>
        <v>-0.1625000000000001</v>
      </c>
      <c r="F42" s="38">
        <f>C42*100%/C44</f>
        <v>0.15646029609690443</v>
      </c>
    </row>
    <row r="43" spans="1:6" ht="15">
      <c r="A43" s="48" t="s">
        <v>27</v>
      </c>
      <c r="B43" s="35">
        <v>0</v>
      </c>
      <c r="C43" s="35">
        <v>0</v>
      </c>
      <c r="D43" s="36" t="e">
        <f t="shared" si="3"/>
        <v>#DIV/0!</v>
      </c>
      <c r="E43" s="43" t="e">
        <f t="shared" si="4"/>
        <v>#DIV/0!</v>
      </c>
      <c r="F43" s="38">
        <f>C43*100%/C44</f>
        <v>0</v>
      </c>
    </row>
    <row r="44" spans="1:6" ht="15">
      <c r="A44" s="37" t="s">
        <v>18</v>
      </c>
      <c r="B44" s="50">
        <f>SUM(B28:B43)</f>
        <v>774.2</v>
      </c>
      <c r="C44" s="50">
        <f>SUM(C28:C43)</f>
        <v>891.6</v>
      </c>
      <c r="D44" s="36">
        <f t="shared" si="3"/>
        <v>1.1516404029966416</v>
      </c>
      <c r="E44" s="43">
        <f t="shared" si="4"/>
        <v>-0.1516404029966416</v>
      </c>
      <c r="F44" s="38">
        <f>C44*100%/C44</f>
        <v>1</v>
      </c>
    </row>
  </sheetData>
  <sheetProtection/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28">
      <selection activeCell="C7" sqref="C7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2" spans="1:5" ht="12.75">
      <c r="A2" s="59" t="s">
        <v>42</v>
      </c>
      <c r="B2" s="60"/>
      <c r="C2" s="60"/>
      <c r="D2" s="60"/>
      <c r="E2" s="60"/>
    </row>
    <row r="3" spans="1:5" ht="15">
      <c r="A3" s="61"/>
      <c r="B3" s="60"/>
      <c r="C3" s="60"/>
      <c r="D3" s="60"/>
      <c r="E3" s="60"/>
    </row>
    <row r="4" spans="4:5" ht="13.5" thickBot="1">
      <c r="D4" t="s">
        <v>25</v>
      </c>
      <c r="E4" s="41">
        <v>1</v>
      </c>
    </row>
    <row r="5" spans="1:5" ht="21" customHeight="1">
      <c r="A5" s="32" t="s">
        <v>1</v>
      </c>
      <c r="B5" s="28" t="s">
        <v>2</v>
      </c>
      <c r="C5" s="28" t="s">
        <v>22</v>
      </c>
      <c r="D5" s="33" t="s">
        <v>0</v>
      </c>
      <c r="E5" s="5" t="s">
        <v>10</v>
      </c>
    </row>
    <row r="6" spans="1:5" ht="14.25">
      <c r="A6" s="7"/>
      <c r="B6" s="7"/>
      <c r="C6" s="8"/>
      <c r="D6" s="9"/>
      <c r="E6" s="8"/>
    </row>
    <row r="7" spans="1:5" ht="15">
      <c r="A7" s="12" t="s">
        <v>3</v>
      </c>
      <c r="B7" s="12">
        <f>B8+B9+B10</f>
        <v>384.40000000000003</v>
      </c>
      <c r="C7" s="13">
        <f>SUM(C8:C10)</f>
        <v>579.5</v>
      </c>
      <c r="D7" s="14">
        <f>C7*100%/B7</f>
        <v>1.5075442247658688</v>
      </c>
      <c r="E7" s="30">
        <f>$E$4-D7</f>
        <v>-0.5075442247658688</v>
      </c>
    </row>
    <row r="8" spans="1:5" ht="15">
      <c r="A8" s="18" t="s">
        <v>7</v>
      </c>
      <c r="B8" s="16">
        <f>B28+B30+B31+B32+B33+B29</f>
        <v>383.20000000000005</v>
      </c>
      <c r="C8" s="16">
        <f>C28+C30+C31+C32+C33+C29</f>
        <v>574</v>
      </c>
      <c r="D8" s="14">
        <f>C8*100%/B8</f>
        <v>1.497912317327766</v>
      </c>
      <c r="E8" s="30">
        <f>$E$4-D8</f>
        <v>-0.497912317327766</v>
      </c>
    </row>
    <row r="9" spans="1:5" ht="15">
      <c r="A9" s="18" t="s">
        <v>8</v>
      </c>
      <c r="B9" s="16">
        <f>B34+B36+B38+B35+B37</f>
        <v>1.2</v>
      </c>
      <c r="C9" s="17">
        <f>C34+C36+C38+C35+C37</f>
        <v>5.5</v>
      </c>
      <c r="D9" s="14">
        <f>C9*100%/B9</f>
        <v>4.583333333333334</v>
      </c>
      <c r="E9" s="30">
        <f>$E$4-D9</f>
        <v>-3.583333333333334</v>
      </c>
    </row>
    <row r="10" spans="1:5" ht="15">
      <c r="A10" s="25"/>
      <c r="B10" s="16"/>
      <c r="C10" s="17"/>
      <c r="D10" s="14"/>
      <c r="E10" s="30"/>
    </row>
    <row r="11" spans="1:5" ht="15">
      <c r="A11" s="25"/>
      <c r="B11" s="27"/>
      <c r="C11" s="26"/>
      <c r="D11" s="34"/>
      <c r="E11" s="30"/>
    </row>
    <row r="12" spans="1:5" ht="15">
      <c r="A12" s="11" t="s">
        <v>24</v>
      </c>
      <c r="B12" s="12">
        <f>SUM(B13:B17)</f>
        <v>453.6</v>
      </c>
      <c r="C12" s="13">
        <f>SUM(C13:C17)</f>
        <v>511.20000000000005</v>
      </c>
      <c r="D12" s="14">
        <f aca="true" t="shared" si="0" ref="D12:D18">C12*100%/B12</f>
        <v>1.126984126984127</v>
      </c>
      <c r="E12" s="42">
        <f aca="true" t="shared" si="1" ref="E12:E18">$E$4-D12</f>
        <v>-0.12698412698412698</v>
      </c>
    </row>
    <row r="13" spans="1:5" ht="15">
      <c r="A13" s="15" t="s">
        <v>35</v>
      </c>
      <c r="B13" s="18">
        <f>B40</f>
        <v>66.8</v>
      </c>
      <c r="C13" s="18">
        <f>C40</f>
        <v>50</v>
      </c>
      <c r="D13" s="14">
        <f t="shared" si="0"/>
        <v>0.7485029940119761</v>
      </c>
      <c r="E13" s="30">
        <f t="shared" si="1"/>
        <v>0.25149700598802394</v>
      </c>
    </row>
    <row r="14" spans="1:5" ht="15">
      <c r="A14" s="15" t="s">
        <v>4</v>
      </c>
      <c r="B14" s="18">
        <f>B39</f>
        <v>290.5</v>
      </c>
      <c r="C14" s="18">
        <f>C39</f>
        <v>293.1</v>
      </c>
      <c r="D14" s="14">
        <f t="shared" si="0"/>
        <v>1.0089500860585199</v>
      </c>
      <c r="E14" s="30">
        <f t="shared" si="1"/>
        <v>-0.00895008605851988</v>
      </c>
    </row>
    <row r="15" spans="1:5" ht="15">
      <c r="A15" s="15" t="s">
        <v>23</v>
      </c>
      <c r="B15" s="18">
        <f aca="true" t="shared" si="2" ref="B15:C17">B41</f>
        <v>23.8</v>
      </c>
      <c r="C15" s="18">
        <f t="shared" si="2"/>
        <v>28.6</v>
      </c>
      <c r="D15" s="14">
        <f t="shared" si="0"/>
        <v>1.2016806722689075</v>
      </c>
      <c r="E15" s="30">
        <f t="shared" si="1"/>
        <v>-0.2016806722689075</v>
      </c>
    </row>
    <row r="16" spans="1:5" ht="15">
      <c r="A16" s="47" t="s">
        <v>30</v>
      </c>
      <c r="B16" s="18">
        <f t="shared" si="2"/>
        <v>72.5</v>
      </c>
      <c r="C16" s="18">
        <f t="shared" si="2"/>
        <v>139.5</v>
      </c>
      <c r="D16" s="14">
        <f t="shared" si="0"/>
        <v>1.9241379310344828</v>
      </c>
      <c r="E16" s="30">
        <f t="shared" si="1"/>
        <v>-0.9241379310344828</v>
      </c>
    </row>
    <row r="17" spans="1:5" ht="15">
      <c r="A17" s="24" t="s">
        <v>27</v>
      </c>
      <c r="B17" s="19">
        <f t="shared" si="2"/>
        <v>0</v>
      </c>
      <c r="C17" s="19">
        <f t="shared" si="2"/>
        <v>0</v>
      </c>
      <c r="D17" s="14" t="e">
        <f t="shared" si="0"/>
        <v>#DIV/0!</v>
      </c>
      <c r="E17" s="45" t="e">
        <f t="shared" si="1"/>
        <v>#DIV/0!</v>
      </c>
    </row>
    <row r="18" spans="1:5" ht="15">
      <c r="A18" s="21" t="s">
        <v>9</v>
      </c>
      <c r="B18" s="22">
        <f>B12+B7</f>
        <v>838</v>
      </c>
      <c r="C18" s="23">
        <f>C12+C7</f>
        <v>1090.7</v>
      </c>
      <c r="D18" s="39">
        <f t="shared" si="0"/>
        <v>1.3015513126491647</v>
      </c>
      <c r="E18" s="42">
        <f t="shared" si="1"/>
        <v>-0.3015513126491647</v>
      </c>
    </row>
    <row r="19" spans="1:5" ht="15">
      <c r="A19" s="24"/>
      <c r="B19" s="25"/>
      <c r="C19" s="26"/>
      <c r="D19" s="25"/>
      <c r="E19" s="20"/>
    </row>
    <row r="20" spans="1:5" ht="14.25">
      <c r="A20" s="6" t="s">
        <v>5</v>
      </c>
      <c r="B20" s="7"/>
      <c r="C20" s="8"/>
      <c r="D20" s="16"/>
      <c r="E20" s="10"/>
    </row>
    <row r="21" spans="1:5" ht="14.25">
      <c r="A21" s="15" t="s">
        <v>6</v>
      </c>
      <c r="B21" s="40">
        <f>B7*100/B18</f>
        <v>45.87112171837709</v>
      </c>
      <c r="C21" s="46">
        <f>C7*100/C18</f>
        <v>53.13101677821582</v>
      </c>
      <c r="D21" s="16"/>
      <c r="E21" s="10"/>
    </row>
    <row r="22" spans="1:5" ht="15">
      <c r="A22" s="24" t="s">
        <v>21</v>
      </c>
      <c r="B22" s="19"/>
      <c r="C22" s="20"/>
      <c r="D22" s="27"/>
      <c r="E22" s="49"/>
    </row>
    <row r="23" spans="1:5" ht="14.25">
      <c r="A23" s="2"/>
      <c r="B23" s="2"/>
      <c r="C23" s="2"/>
      <c r="D23" s="2"/>
      <c r="E23" s="2"/>
    </row>
    <row r="24" spans="1:5" ht="15">
      <c r="A24" s="3" t="s">
        <v>11</v>
      </c>
      <c r="B24" s="3"/>
      <c r="C24" s="3"/>
      <c r="D24" s="3"/>
      <c r="E24" s="2"/>
    </row>
    <row r="25" spans="1:6" ht="15.75" thickBot="1">
      <c r="A25" s="2"/>
      <c r="B25" s="2"/>
      <c r="C25" s="2"/>
      <c r="D25" s="2"/>
      <c r="E25" s="44">
        <v>1</v>
      </c>
      <c r="F25" s="31" t="s">
        <v>20</v>
      </c>
    </row>
    <row r="26" spans="1:6" s="57" customFormat="1" ht="63.75" customHeight="1" thickBot="1">
      <c r="A26" s="51" t="s">
        <v>12</v>
      </c>
      <c r="B26" s="52" t="s">
        <v>2</v>
      </c>
      <c r="C26" s="53" t="s">
        <v>13</v>
      </c>
      <c r="D26" s="54" t="s">
        <v>0</v>
      </c>
      <c r="E26" s="55" t="s">
        <v>32</v>
      </c>
      <c r="F26" s="56" t="s">
        <v>19</v>
      </c>
    </row>
    <row r="27" spans="1:6" ht="14.25">
      <c r="A27" s="29"/>
      <c r="B27" s="8"/>
      <c r="C27" s="8"/>
      <c r="D27" s="8"/>
      <c r="E27" s="16"/>
      <c r="F27" s="1"/>
    </row>
    <row r="28" spans="1:6" ht="15.75" customHeight="1">
      <c r="A28" s="37" t="s">
        <v>14</v>
      </c>
      <c r="B28" s="35">
        <v>108.3</v>
      </c>
      <c r="C28" s="35">
        <v>145</v>
      </c>
      <c r="D28" s="36">
        <f aca="true" t="shared" si="3" ref="D28:D44">C28*100%/B28</f>
        <v>1.3388734995383196</v>
      </c>
      <c r="E28" s="43">
        <f>$E$25-D28</f>
        <v>-0.3388734995383196</v>
      </c>
      <c r="F28" s="38">
        <f>C28*100%/C44</f>
        <v>0.13294214724488856</v>
      </c>
    </row>
    <row r="29" spans="1:6" ht="15.75" customHeight="1">
      <c r="A29" s="37" t="s">
        <v>36</v>
      </c>
      <c r="B29" s="35">
        <v>143</v>
      </c>
      <c r="C29" s="35">
        <v>290.8</v>
      </c>
      <c r="D29" s="36">
        <f t="shared" si="3"/>
        <v>2.033566433566434</v>
      </c>
      <c r="E29" s="43">
        <f aca="true" t="shared" si="4" ref="E29:E44">$E$25-D29</f>
        <v>-1.0335664335664339</v>
      </c>
      <c r="F29" s="38">
        <f>C29*100%/C44</f>
        <v>0.266617768405611</v>
      </c>
    </row>
    <row r="30" spans="1:6" ht="21" customHeight="1">
      <c r="A30" s="37" t="s">
        <v>15</v>
      </c>
      <c r="B30" s="35">
        <v>6.5</v>
      </c>
      <c r="C30" s="35">
        <v>8.1</v>
      </c>
      <c r="D30" s="36">
        <f t="shared" si="3"/>
        <v>1.2461538461538462</v>
      </c>
      <c r="E30" s="43">
        <f t="shared" si="4"/>
        <v>-0.24615384615384617</v>
      </c>
      <c r="F30" s="38">
        <f>C30*100%/C44</f>
        <v>0.007426423397817913</v>
      </c>
    </row>
    <row r="31" spans="1:6" ht="27.75" customHeight="1">
      <c r="A31" s="37" t="s">
        <v>16</v>
      </c>
      <c r="B31" s="35">
        <v>122</v>
      </c>
      <c r="C31" s="35">
        <v>126</v>
      </c>
      <c r="D31" s="36">
        <f t="shared" si="3"/>
        <v>1.0327868852459017</v>
      </c>
      <c r="E31" s="43">
        <f t="shared" si="4"/>
        <v>-0.032786885245901676</v>
      </c>
      <c r="F31" s="38">
        <f>C31*100%/C44</f>
        <v>0.11552214174383421</v>
      </c>
    </row>
    <row r="32" spans="1:6" ht="30" customHeight="1">
      <c r="A32" s="48" t="s">
        <v>40</v>
      </c>
      <c r="B32" s="35">
        <v>2.9</v>
      </c>
      <c r="C32" s="35">
        <v>2.9</v>
      </c>
      <c r="D32" s="36">
        <f t="shared" si="3"/>
        <v>1</v>
      </c>
      <c r="E32" s="43">
        <f t="shared" si="4"/>
        <v>0</v>
      </c>
      <c r="F32" s="38">
        <f>C32*100%/C44</f>
        <v>0.0026588429448977714</v>
      </c>
    </row>
    <row r="33" spans="1:6" ht="30">
      <c r="A33" s="48" t="s">
        <v>26</v>
      </c>
      <c r="B33" s="35">
        <v>0.5</v>
      </c>
      <c r="C33" s="35">
        <v>1.2</v>
      </c>
      <c r="D33" s="36">
        <f t="shared" si="3"/>
        <v>2.4</v>
      </c>
      <c r="E33" s="43">
        <f t="shared" si="4"/>
        <v>-1.4</v>
      </c>
      <c r="F33" s="38">
        <f>C33*100%/C44</f>
        <v>0.0011002108737508019</v>
      </c>
    </row>
    <row r="34" spans="1:6" ht="16.5" customHeight="1">
      <c r="A34" s="37" t="s">
        <v>17</v>
      </c>
      <c r="B34" s="35">
        <v>0.2</v>
      </c>
      <c r="C34" s="35">
        <v>2.1</v>
      </c>
      <c r="D34" s="36">
        <f t="shared" si="3"/>
        <v>10.5</v>
      </c>
      <c r="E34" s="43">
        <f t="shared" si="4"/>
        <v>-9.5</v>
      </c>
      <c r="F34" s="38">
        <f>C34*100%/C44</f>
        <v>0.0019253690290639035</v>
      </c>
    </row>
    <row r="35" spans="1:6" ht="16.5" customHeight="1">
      <c r="A35" s="37" t="s">
        <v>33</v>
      </c>
      <c r="B35" s="35"/>
      <c r="C35" s="35"/>
      <c r="D35" s="36" t="e">
        <f t="shared" si="3"/>
        <v>#DIV/0!</v>
      </c>
      <c r="E35" s="58" t="e">
        <f t="shared" si="4"/>
        <v>#DIV/0!</v>
      </c>
      <c r="F35" s="38">
        <f>C35*100%/C44</f>
        <v>0</v>
      </c>
    </row>
    <row r="36" spans="1:6" ht="19.5" customHeight="1">
      <c r="A36" s="37" t="s">
        <v>28</v>
      </c>
      <c r="B36" s="35">
        <v>0</v>
      </c>
      <c r="C36" s="35">
        <v>0</v>
      </c>
      <c r="D36" s="36" t="e">
        <f t="shared" si="3"/>
        <v>#DIV/0!</v>
      </c>
      <c r="E36" s="43" t="e">
        <f t="shared" si="4"/>
        <v>#DIV/0!</v>
      </c>
      <c r="F36" s="38">
        <f>C36*100%/C44</f>
        <v>0</v>
      </c>
    </row>
    <row r="37" spans="1:6" ht="30.75" customHeight="1">
      <c r="A37" s="48" t="s">
        <v>37</v>
      </c>
      <c r="B37" s="35">
        <v>0</v>
      </c>
      <c r="C37" s="35">
        <v>0</v>
      </c>
      <c r="D37" s="36" t="e">
        <f t="shared" si="3"/>
        <v>#DIV/0!</v>
      </c>
      <c r="E37" s="43" t="e">
        <f t="shared" si="4"/>
        <v>#DIV/0!</v>
      </c>
      <c r="F37" s="38"/>
    </row>
    <row r="38" spans="1:6" ht="24.75" customHeight="1">
      <c r="A38" s="107" t="s">
        <v>39</v>
      </c>
      <c r="B38" s="35">
        <v>1</v>
      </c>
      <c r="C38" s="35">
        <v>3.4</v>
      </c>
      <c r="D38" s="36">
        <f t="shared" si="3"/>
        <v>3.4</v>
      </c>
      <c r="E38" s="43">
        <f t="shared" si="4"/>
        <v>-2.4</v>
      </c>
      <c r="F38" s="38">
        <f>C38*100%/C44</f>
        <v>0.003117264142293939</v>
      </c>
    </row>
    <row r="39" spans="1:6" ht="22.5" customHeight="1">
      <c r="A39" s="37" t="s">
        <v>31</v>
      </c>
      <c r="B39" s="35">
        <v>290.5</v>
      </c>
      <c r="C39" s="35">
        <v>293.1</v>
      </c>
      <c r="D39" s="36">
        <f t="shared" si="3"/>
        <v>1.0089500860585199</v>
      </c>
      <c r="E39" s="43">
        <f t="shared" si="4"/>
        <v>-0.00895008605851988</v>
      </c>
      <c r="F39" s="38">
        <f>C39*100%/C44</f>
        <v>0.2687265059136334</v>
      </c>
    </row>
    <row r="40" spans="1:6" ht="20.25" customHeight="1">
      <c r="A40" s="37" t="s">
        <v>34</v>
      </c>
      <c r="B40" s="35">
        <v>66.8</v>
      </c>
      <c r="C40" s="35">
        <v>50</v>
      </c>
      <c r="D40" s="36">
        <f t="shared" si="3"/>
        <v>0.7485029940119761</v>
      </c>
      <c r="E40" s="43">
        <f t="shared" si="4"/>
        <v>0.25149700598802394</v>
      </c>
      <c r="F40" s="38">
        <f>C40*100%/C44</f>
        <v>0.04584211973961675</v>
      </c>
    </row>
    <row r="41" spans="1:6" ht="17.25" customHeight="1">
      <c r="A41" s="37" t="s">
        <v>23</v>
      </c>
      <c r="B41" s="35">
        <v>23.8</v>
      </c>
      <c r="C41" s="35">
        <v>28.6</v>
      </c>
      <c r="D41" s="36">
        <f t="shared" si="3"/>
        <v>1.2016806722689075</v>
      </c>
      <c r="E41" s="43">
        <f t="shared" si="4"/>
        <v>-0.2016806722689075</v>
      </c>
      <c r="F41" s="38">
        <f>C41*100%/C44</f>
        <v>0.02622169249106078</v>
      </c>
    </row>
    <row r="42" spans="1:6" ht="15">
      <c r="A42" s="48" t="s">
        <v>29</v>
      </c>
      <c r="B42" s="35">
        <v>72.5</v>
      </c>
      <c r="C42" s="35">
        <v>139.5</v>
      </c>
      <c r="D42" s="36">
        <f t="shared" si="3"/>
        <v>1.9241379310344828</v>
      </c>
      <c r="E42" s="43">
        <f t="shared" si="4"/>
        <v>-0.9241379310344828</v>
      </c>
      <c r="F42" s="38">
        <f>C42*100%/C44</f>
        <v>0.12789951407353073</v>
      </c>
    </row>
    <row r="43" spans="1:6" ht="15">
      <c r="A43" s="48" t="s">
        <v>27</v>
      </c>
      <c r="B43" s="35">
        <v>0</v>
      </c>
      <c r="C43" s="35">
        <v>0</v>
      </c>
      <c r="D43" s="36" t="e">
        <f t="shared" si="3"/>
        <v>#DIV/0!</v>
      </c>
      <c r="E43" s="43" t="e">
        <f t="shared" si="4"/>
        <v>#DIV/0!</v>
      </c>
      <c r="F43" s="38">
        <f>C43*100%/C44</f>
        <v>0</v>
      </c>
    </row>
    <row r="44" spans="1:6" ht="15">
      <c r="A44" s="37" t="s">
        <v>18</v>
      </c>
      <c r="B44" s="50">
        <f>SUM(B28:B43)</f>
        <v>837.9999999999999</v>
      </c>
      <c r="C44" s="50">
        <f>SUM(C28:C43)</f>
        <v>1090.7000000000003</v>
      </c>
      <c r="D44" s="36">
        <f t="shared" si="3"/>
        <v>1.3015513126491651</v>
      </c>
      <c r="E44" s="43">
        <f t="shared" si="4"/>
        <v>-0.3015513126491651</v>
      </c>
      <c r="F44" s="38">
        <f>C44*100%/C44</f>
        <v>1</v>
      </c>
    </row>
  </sheetData>
  <sheetProtection/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7"/>
  <sheetViews>
    <sheetView zoomScalePageLayoutView="0" workbookViewId="0" topLeftCell="A109">
      <selection activeCell="A125" sqref="A125:F137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2" spans="1:5" ht="12.75">
      <c r="A2" s="59" t="s">
        <v>43</v>
      </c>
      <c r="B2" s="60"/>
      <c r="C2" s="60"/>
      <c r="D2" s="60"/>
      <c r="E2" s="60"/>
    </row>
    <row r="3" spans="1:5" ht="15">
      <c r="A3" s="61"/>
      <c r="B3" s="60"/>
      <c r="C3" s="60"/>
      <c r="D3" s="60"/>
      <c r="E3" s="60"/>
    </row>
    <row r="4" spans="4:5" ht="13.5" thickBot="1">
      <c r="D4" t="s">
        <v>25</v>
      </c>
      <c r="E4" s="41">
        <v>1</v>
      </c>
    </row>
    <row r="5" spans="1:5" ht="21" customHeight="1">
      <c r="A5" s="32" t="s">
        <v>1</v>
      </c>
      <c r="B5" s="28" t="s">
        <v>2</v>
      </c>
      <c r="C5" s="28" t="s">
        <v>22</v>
      </c>
      <c r="D5" s="33" t="s">
        <v>0</v>
      </c>
      <c r="E5" s="5" t="s">
        <v>10</v>
      </c>
    </row>
    <row r="6" spans="1:5" ht="14.25">
      <c r="A6" s="7"/>
      <c r="B6" s="7"/>
      <c r="C6" s="8"/>
      <c r="D6" s="9"/>
      <c r="E6" s="8"/>
    </row>
    <row r="7" spans="1:5" ht="15">
      <c r="A7" s="12" t="s">
        <v>3</v>
      </c>
      <c r="B7" s="12">
        <f>B8+B9+B10</f>
        <v>467.09999999999997</v>
      </c>
      <c r="C7" s="13">
        <f>SUM(C8:C10)</f>
        <v>673</v>
      </c>
      <c r="D7" s="14">
        <f>C7*100%/B7</f>
        <v>1.4408049668165277</v>
      </c>
      <c r="E7" s="30">
        <f>$E$4-D7</f>
        <v>-0.4408049668165277</v>
      </c>
    </row>
    <row r="8" spans="1:5" ht="15">
      <c r="A8" s="18" t="s">
        <v>7</v>
      </c>
      <c r="B8" s="16">
        <f>B28+B30+B31+B32+B33+B29</f>
        <v>465.7</v>
      </c>
      <c r="C8" s="16">
        <f>C28+C30+C31+C32+C33+C29</f>
        <v>665.6</v>
      </c>
      <c r="D8" s="14">
        <f>C8*100%/B8</f>
        <v>1.4292462958986474</v>
      </c>
      <c r="E8" s="30">
        <f>$E$4-D8</f>
        <v>-0.4292462958986474</v>
      </c>
    </row>
    <row r="9" spans="1:5" ht="15">
      <c r="A9" s="18" t="s">
        <v>8</v>
      </c>
      <c r="B9" s="16">
        <f>B34+B36+B38+B35+B37</f>
        <v>1.4</v>
      </c>
      <c r="C9" s="17">
        <f>C34+C36+C38+C35+C37</f>
        <v>7.3999999999999995</v>
      </c>
      <c r="D9" s="14">
        <f>C9*100%/B9</f>
        <v>5.285714285714286</v>
      </c>
      <c r="E9" s="30">
        <f>$E$4-D9</f>
        <v>-4.285714285714286</v>
      </c>
    </row>
    <row r="10" spans="1:5" ht="15">
      <c r="A10" s="25"/>
      <c r="B10" s="16"/>
      <c r="C10" s="17"/>
      <c r="D10" s="14"/>
      <c r="E10" s="30"/>
    </row>
    <row r="11" spans="1:5" ht="15">
      <c r="A11" s="25"/>
      <c r="B11" s="27"/>
      <c r="C11" s="26"/>
      <c r="D11" s="34"/>
      <c r="E11" s="30"/>
    </row>
    <row r="12" spans="1:5" ht="15">
      <c r="A12" s="11" t="s">
        <v>24</v>
      </c>
      <c r="B12" s="12">
        <f>SUM(B13:B17)</f>
        <v>551.7</v>
      </c>
      <c r="C12" s="13">
        <f>SUM(C13:C17)</f>
        <v>626.7</v>
      </c>
      <c r="D12" s="14">
        <f aca="true" t="shared" si="0" ref="D12:D18">C12*100%/B12</f>
        <v>1.1359434475258292</v>
      </c>
      <c r="E12" s="42">
        <f aca="true" t="shared" si="1" ref="E12:E18">$E$4-D12</f>
        <v>-0.1359434475258292</v>
      </c>
    </row>
    <row r="13" spans="1:5" ht="15">
      <c r="A13" s="15" t="s">
        <v>35</v>
      </c>
      <c r="B13" s="18">
        <f>B40</f>
        <v>66.8</v>
      </c>
      <c r="C13" s="18">
        <f>C40</f>
        <v>66.8</v>
      </c>
      <c r="D13" s="14">
        <f t="shared" si="0"/>
        <v>1</v>
      </c>
      <c r="E13" s="30">
        <f t="shared" si="1"/>
        <v>0</v>
      </c>
    </row>
    <row r="14" spans="1:5" ht="15">
      <c r="A14" s="15" t="s">
        <v>4</v>
      </c>
      <c r="B14" s="18">
        <f>B39</f>
        <v>348.6</v>
      </c>
      <c r="C14" s="18">
        <f>C39</f>
        <v>351.2</v>
      </c>
      <c r="D14" s="14">
        <f t="shared" si="0"/>
        <v>1.0074584050487665</v>
      </c>
      <c r="E14" s="30">
        <f t="shared" si="1"/>
        <v>-0.007458405048766492</v>
      </c>
    </row>
    <row r="15" spans="1:5" ht="15">
      <c r="A15" s="15" t="s">
        <v>23</v>
      </c>
      <c r="B15" s="18">
        <f aca="true" t="shared" si="2" ref="B15:C17">B41</f>
        <v>23.8</v>
      </c>
      <c r="C15" s="18">
        <f t="shared" si="2"/>
        <v>28.6</v>
      </c>
      <c r="D15" s="14">
        <f t="shared" si="0"/>
        <v>1.2016806722689075</v>
      </c>
      <c r="E15" s="30">
        <f t="shared" si="1"/>
        <v>-0.2016806722689075</v>
      </c>
    </row>
    <row r="16" spans="1:5" ht="15">
      <c r="A16" s="47" t="s">
        <v>30</v>
      </c>
      <c r="B16" s="18">
        <f t="shared" si="2"/>
        <v>112.5</v>
      </c>
      <c r="C16" s="18">
        <f t="shared" si="2"/>
        <v>180.1</v>
      </c>
      <c r="D16" s="14">
        <f t="shared" si="0"/>
        <v>1.6008888888888888</v>
      </c>
      <c r="E16" s="30">
        <f t="shared" si="1"/>
        <v>-0.6008888888888888</v>
      </c>
    </row>
    <row r="17" spans="1:5" ht="15">
      <c r="A17" s="24" t="s">
        <v>27</v>
      </c>
      <c r="B17" s="19">
        <f t="shared" si="2"/>
        <v>0</v>
      </c>
      <c r="C17" s="19">
        <f t="shared" si="2"/>
        <v>0</v>
      </c>
      <c r="D17" s="14" t="e">
        <f t="shared" si="0"/>
        <v>#DIV/0!</v>
      </c>
      <c r="E17" s="45" t="e">
        <f t="shared" si="1"/>
        <v>#DIV/0!</v>
      </c>
    </row>
    <row r="18" spans="1:5" ht="15">
      <c r="A18" s="21" t="s">
        <v>9</v>
      </c>
      <c r="B18" s="22">
        <f>B12+B7</f>
        <v>1018.8</v>
      </c>
      <c r="C18" s="23">
        <f>C12+C7</f>
        <v>1299.7</v>
      </c>
      <c r="D18" s="39">
        <f t="shared" si="0"/>
        <v>1.2757165292500983</v>
      </c>
      <c r="E18" s="42">
        <f t="shared" si="1"/>
        <v>-0.27571652925009826</v>
      </c>
    </row>
    <row r="19" spans="1:5" ht="15">
      <c r="A19" s="24"/>
      <c r="B19" s="25"/>
      <c r="C19" s="26"/>
      <c r="D19" s="25"/>
      <c r="E19" s="20"/>
    </row>
    <row r="20" spans="1:5" ht="14.25">
      <c r="A20" s="6" t="s">
        <v>5</v>
      </c>
      <c r="B20" s="7"/>
      <c r="C20" s="8"/>
      <c r="D20" s="16"/>
      <c r="E20" s="10"/>
    </row>
    <row r="21" spans="1:5" ht="14.25">
      <c r="A21" s="15" t="s">
        <v>6</v>
      </c>
      <c r="B21" s="40">
        <f>B7*100/B18</f>
        <v>45.84805653710247</v>
      </c>
      <c r="C21" s="46">
        <f>C7*100/C18</f>
        <v>51.78118027237055</v>
      </c>
      <c r="D21" s="16"/>
      <c r="E21" s="10"/>
    </row>
    <row r="22" spans="1:5" ht="15">
      <c r="A22" s="24" t="s">
        <v>21</v>
      </c>
      <c r="B22" s="19"/>
      <c r="C22" s="20"/>
      <c r="D22" s="27"/>
      <c r="E22" s="49"/>
    </row>
    <row r="23" spans="1:5" ht="14.25">
      <c r="A23" s="2"/>
      <c r="B23" s="2"/>
      <c r="C23" s="2"/>
      <c r="D23" s="2"/>
      <c r="E23" s="2"/>
    </row>
    <row r="24" spans="1:5" ht="15">
      <c r="A24" s="3" t="s">
        <v>11</v>
      </c>
      <c r="B24" s="3"/>
      <c r="C24" s="3"/>
      <c r="D24" s="3"/>
      <c r="E24" s="2"/>
    </row>
    <row r="25" spans="1:6" ht="15.75" thickBot="1">
      <c r="A25" s="2"/>
      <c r="B25" s="2"/>
      <c r="C25" s="2"/>
      <c r="D25" s="2"/>
      <c r="E25" s="44">
        <v>1</v>
      </c>
      <c r="F25" s="31" t="s">
        <v>20</v>
      </c>
    </row>
    <row r="26" spans="1:6" s="57" customFormat="1" ht="63.75" customHeight="1" thickBot="1">
      <c r="A26" s="51" t="s">
        <v>12</v>
      </c>
      <c r="B26" s="52" t="s">
        <v>2</v>
      </c>
      <c r="C26" s="53" t="s">
        <v>13</v>
      </c>
      <c r="D26" s="54" t="s">
        <v>0</v>
      </c>
      <c r="E26" s="55" t="s">
        <v>32</v>
      </c>
      <c r="F26" s="56" t="s">
        <v>19</v>
      </c>
    </row>
    <row r="27" spans="1:6" ht="14.25">
      <c r="A27" s="29"/>
      <c r="B27" s="8"/>
      <c r="C27" s="8"/>
      <c r="D27" s="8"/>
      <c r="E27" s="16"/>
      <c r="F27" s="1"/>
    </row>
    <row r="28" spans="1:6" ht="15.75" customHeight="1">
      <c r="A28" s="37" t="s">
        <v>14</v>
      </c>
      <c r="B28" s="35">
        <v>128.3</v>
      </c>
      <c r="C28" s="35">
        <v>169.7</v>
      </c>
      <c r="D28" s="36">
        <f aca="true" t="shared" si="3" ref="D28:D44">C28*100%/B28</f>
        <v>1.3226812159002337</v>
      </c>
      <c r="E28" s="43">
        <f>$E$25-D28</f>
        <v>-0.3226812159002337</v>
      </c>
      <c r="F28" s="38">
        <f>C28*100%/C44</f>
        <v>0.13056859275217358</v>
      </c>
    </row>
    <row r="29" spans="1:6" ht="15.75" customHeight="1">
      <c r="A29" s="37" t="s">
        <v>36</v>
      </c>
      <c r="B29" s="35">
        <v>170</v>
      </c>
      <c r="C29" s="35">
        <v>350.5</v>
      </c>
      <c r="D29" s="36">
        <f t="shared" si="3"/>
        <v>2.0617647058823527</v>
      </c>
      <c r="E29" s="43">
        <f aca="true" t="shared" si="4" ref="E29:E44">$E$25-D29</f>
        <v>-1.0617647058823527</v>
      </c>
      <c r="F29" s="38">
        <f>C29*100%/C44</f>
        <v>0.2696776179118258</v>
      </c>
    </row>
    <row r="30" spans="1:6" ht="15.75" customHeight="1">
      <c r="A30" s="37" t="s">
        <v>15</v>
      </c>
      <c r="B30" s="35">
        <v>6.5</v>
      </c>
      <c r="C30" s="35">
        <v>8.8</v>
      </c>
      <c r="D30" s="36">
        <f t="shared" si="3"/>
        <v>1.353846153846154</v>
      </c>
      <c r="E30" s="43">
        <f t="shared" si="4"/>
        <v>-0.3538461538461539</v>
      </c>
      <c r="F30" s="38">
        <f>C30*100%/C44</f>
        <v>0.006770793259983075</v>
      </c>
    </row>
    <row r="31" spans="1:6" ht="21" customHeight="1">
      <c r="A31" s="37" t="s">
        <v>16</v>
      </c>
      <c r="B31" s="35">
        <v>157</v>
      </c>
      <c r="C31" s="35">
        <v>132.1</v>
      </c>
      <c r="D31" s="36">
        <f t="shared" si="3"/>
        <v>0.8414012738853502</v>
      </c>
      <c r="E31" s="43">
        <f t="shared" si="4"/>
        <v>0.15859872611464976</v>
      </c>
      <c r="F31" s="38">
        <f>C31*100%/C44</f>
        <v>0.10163883973224591</v>
      </c>
    </row>
    <row r="32" spans="1:6" ht="27.75" customHeight="1">
      <c r="A32" s="48" t="s">
        <v>40</v>
      </c>
      <c r="B32" s="35">
        <v>2.9</v>
      </c>
      <c r="C32" s="35">
        <v>2.9</v>
      </c>
      <c r="D32" s="36">
        <f t="shared" si="3"/>
        <v>1</v>
      </c>
      <c r="E32" s="43">
        <f t="shared" si="4"/>
        <v>0</v>
      </c>
      <c r="F32" s="38">
        <f>C32*100%/C44</f>
        <v>0.002231284142494422</v>
      </c>
    </row>
    <row r="33" spans="1:6" ht="30" customHeight="1">
      <c r="A33" s="48" t="s">
        <v>26</v>
      </c>
      <c r="B33" s="35">
        <v>1</v>
      </c>
      <c r="C33" s="35">
        <v>1.6</v>
      </c>
      <c r="D33" s="36">
        <f t="shared" si="3"/>
        <v>1.6</v>
      </c>
      <c r="E33" s="43">
        <f t="shared" si="4"/>
        <v>-0.6000000000000001</v>
      </c>
      <c r="F33" s="38">
        <f>C33*100%/C44</f>
        <v>0.0012310533199969226</v>
      </c>
    </row>
    <row r="34" spans="1:6" ht="16.5" customHeight="1">
      <c r="A34" s="37" t="s">
        <v>17</v>
      </c>
      <c r="B34" s="35">
        <v>0.4</v>
      </c>
      <c r="C34" s="35">
        <v>2.8</v>
      </c>
      <c r="D34" s="36">
        <f t="shared" si="3"/>
        <v>6.999999999999999</v>
      </c>
      <c r="E34" s="43">
        <f t="shared" si="4"/>
        <v>-5.999999999999999</v>
      </c>
      <c r="F34" s="38">
        <f>C34*100%/C44</f>
        <v>0.002154343309994614</v>
      </c>
    </row>
    <row r="35" spans="1:6" ht="16.5" customHeight="1">
      <c r="A35" s="37" t="s">
        <v>33</v>
      </c>
      <c r="B35" s="35"/>
      <c r="C35" s="35"/>
      <c r="D35" s="36" t="e">
        <f t="shared" si="3"/>
        <v>#DIV/0!</v>
      </c>
      <c r="E35" s="58" t="e">
        <f t="shared" si="4"/>
        <v>#DIV/0!</v>
      </c>
      <c r="F35" s="38">
        <f>C35*100%/C44</f>
        <v>0</v>
      </c>
    </row>
    <row r="36" spans="1:6" ht="16.5" customHeight="1">
      <c r="A36" s="37" t="s">
        <v>28</v>
      </c>
      <c r="B36" s="35">
        <v>0</v>
      </c>
      <c r="C36" s="35">
        <v>0</v>
      </c>
      <c r="D36" s="36" t="e">
        <f t="shared" si="3"/>
        <v>#DIV/0!</v>
      </c>
      <c r="E36" s="43" t="e">
        <f t="shared" si="4"/>
        <v>#DIV/0!</v>
      </c>
      <c r="F36" s="38">
        <f>C36*100%/C44</f>
        <v>0</v>
      </c>
    </row>
    <row r="37" spans="1:6" ht="30.75" customHeight="1">
      <c r="A37" s="48" t="s">
        <v>37</v>
      </c>
      <c r="B37" s="35">
        <v>0</v>
      </c>
      <c r="C37" s="35">
        <v>0</v>
      </c>
      <c r="D37" s="36" t="e">
        <f t="shared" si="3"/>
        <v>#DIV/0!</v>
      </c>
      <c r="E37" s="43" t="e">
        <f t="shared" si="4"/>
        <v>#DIV/0!</v>
      </c>
      <c r="F37" s="38"/>
    </row>
    <row r="38" spans="1:6" ht="19.5" customHeight="1">
      <c r="A38" s="107" t="s">
        <v>39</v>
      </c>
      <c r="B38" s="35">
        <v>1</v>
      </c>
      <c r="C38" s="35">
        <v>4.6</v>
      </c>
      <c r="D38" s="36">
        <f t="shared" si="3"/>
        <v>4.6</v>
      </c>
      <c r="E38" s="43">
        <f t="shared" si="4"/>
        <v>-3.5999999999999996</v>
      </c>
      <c r="F38" s="38">
        <f>C38*100%/C44</f>
        <v>0.003539278294991152</v>
      </c>
    </row>
    <row r="39" spans="1:6" ht="24.75" customHeight="1">
      <c r="A39" s="37" t="s">
        <v>31</v>
      </c>
      <c r="B39" s="35">
        <v>348.6</v>
      </c>
      <c r="C39" s="35">
        <v>351.2</v>
      </c>
      <c r="D39" s="36">
        <f t="shared" si="3"/>
        <v>1.0074584050487665</v>
      </c>
      <c r="E39" s="43">
        <f t="shared" si="4"/>
        <v>-0.007458405048766492</v>
      </c>
      <c r="F39" s="38">
        <f>C39*100%/C44</f>
        <v>0.2702162037393245</v>
      </c>
    </row>
    <row r="40" spans="1:6" ht="24.75" customHeight="1">
      <c r="A40" s="37" t="s">
        <v>34</v>
      </c>
      <c r="B40" s="35">
        <v>66.8</v>
      </c>
      <c r="C40" s="35">
        <v>66.8</v>
      </c>
      <c r="D40" s="36">
        <f t="shared" si="3"/>
        <v>1</v>
      </c>
      <c r="E40" s="43">
        <f t="shared" si="4"/>
        <v>0</v>
      </c>
      <c r="F40" s="38">
        <f>C40*100%/C44</f>
        <v>0.05139647610987151</v>
      </c>
    </row>
    <row r="41" spans="1:6" ht="22.5" customHeight="1">
      <c r="A41" s="37" t="s">
        <v>23</v>
      </c>
      <c r="B41" s="35">
        <v>23.8</v>
      </c>
      <c r="C41" s="35">
        <v>28.6</v>
      </c>
      <c r="D41" s="36">
        <f t="shared" si="3"/>
        <v>1.2016806722689075</v>
      </c>
      <c r="E41" s="43">
        <f t="shared" si="4"/>
        <v>-0.2016806722689075</v>
      </c>
      <c r="F41" s="38">
        <f>C41*100%/C44</f>
        <v>0.02200507809494499</v>
      </c>
    </row>
    <row r="42" spans="1:6" ht="20.25" customHeight="1">
      <c r="A42" s="48" t="s">
        <v>29</v>
      </c>
      <c r="B42" s="35">
        <v>112.5</v>
      </c>
      <c r="C42" s="35">
        <v>180.1</v>
      </c>
      <c r="D42" s="36">
        <f t="shared" si="3"/>
        <v>1.6008888888888888</v>
      </c>
      <c r="E42" s="43">
        <f t="shared" si="4"/>
        <v>-0.6008888888888888</v>
      </c>
      <c r="F42" s="38">
        <f>C42*100%/C44</f>
        <v>0.1385704393321536</v>
      </c>
    </row>
    <row r="43" spans="1:6" ht="17.25" customHeight="1">
      <c r="A43" s="48" t="s">
        <v>27</v>
      </c>
      <c r="B43" s="35">
        <v>0</v>
      </c>
      <c r="C43" s="35">
        <v>0</v>
      </c>
      <c r="D43" s="36" t="e">
        <f t="shared" si="3"/>
        <v>#DIV/0!</v>
      </c>
      <c r="E43" s="43" t="e">
        <f t="shared" si="4"/>
        <v>#DIV/0!</v>
      </c>
      <c r="F43" s="38">
        <f>C43*100%/C44</f>
        <v>0</v>
      </c>
    </row>
    <row r="44" spans="1:6" ht="15">
      <c r="A44" s="37" t="s">
        <v>18</v>
      </c>
      <c r="B44" s="50">
        <f>SUM(B28:B43)</f>
        <v>1018.8</v>
      </c>
      <c r="C44" s="50">
        <f>SUM(C28:C43)</f>
        <v>1299.6999999999998</v>
      </c>
      <c r="D44" s="36">
        <f t="shared" si="3"/>
        <v>1.275716529250098</v>
      </c>
      <c r="E44" s="43">
        <f t="shared" si="4"/>
        <v>-0.27571652925009804</v>
      </c>
      <c r="F44" s="38">
        <f>C44*100%/C44</f>
        <v>1</v>
      </c>
    </row>
    <row r="45" ht="12.75">
      <c r="D45" s="4"/>
    </row>
    <row r="49" spans="1:5" ht="12.75">
      <c r="A49" s="59" t="s">
        <v>54</v>
      </c>
      <c r="B49" s="60"/>
      <c r="C49" s="60"/>
      <c r="D49" s="60"/>
      <c r="E49" s="60"/>
    </row>
    <row r="50" spans="1:5" ht="15">
      <c r="A50" s="61"/>
      <c r="B50" s="60"/>
      <c r="C50" s="60"/>
      <c r="D50" s="60"/>
      <c r="E50" s="60"/>
    </row>
    <row r="51" spans="4:5" ht="13.5" thickBot="1">
      <c r="D51" t="s">
        <v>25</v>
      </c>
      <c r="E51" s="41">
        <v>1</v>
      </c>
    </row>
    <row r="52" spans="1:5" ht="15">
      <c r="A52" s="32" t="s">
        <v>1</v>
      </c>
      <c r="B52" s="28" t="s">
        <v>2</v>
      </c>
      <c r="C52" s="28" t="s">
        <v>22</v>
      </c>
      <c r="D52" s="33" t="s">
        <v>0</v>
      </c>
      <c r="E52" s="5" t="s">
        <v>10</v>
      </c>
    </row>
    <row r="53" spans="1:5" ht="14.25">
      <c r="A53" s="7"/>
      <c r="B53" s="7"/>
      <c r="C53" s="8"/>
      <c r="D53" s="9"/>
      <c r="E53" s="8"/>
    </row>
    <row r="54" spans="1:5" ht="15">
      <c r="A54" s="12" t="s">
        <v>3</v>
      </c>
      <c r="B54" s="12">
        <f>B55+B56+B57</f>
        <v>756.2</v>
      </c>
      <c r="C54" s="13">
        <f>SUM(C55:C57)</f>
        <v>828.6</v>
      </c>
      <c r="D54" s="14">
        <f>C54*100%/B54</f>
        <v>1.0957418672308912</v>
      </c>
      <c r="E54" s="30">
        <f>$E$4-D54</f>
        <v>-0.09574186723089118</v>
      </c>
    </row>
    <row r="55" spans="1:5" ht="15">
      <c r="A55" s="18" t="s">
        <v>7</v>
      </c>
      <c r="B55" s="16">
        <f>B75+B77+B78+B79+B80+B76</f>
        <v>699</v>
      </c>
      <c r="C55" s="16">
        <f>C75+C77+C78+C79+C80+C76</f>
        <v>767.9</v>
      </c>
      <c r="D55" s="14">
        <f>C55*100%/B55</f>
        <v>1.0985693848354792</v>
      </c>
      <c r="E55" s="30">
        <f>$E$4-D55</f>
        <v>-0.09856938483547917</v>
      </c>
    </row>
    <row r="56" spans="1:5" ht="15">
      <c r="A56" s="18" t="s">
        <v>8</v>
      </c>
      <c r="B56" s="16">
        <f>B81+B83+B85+B82+B84</f>
        <v>57.2</v>
      </c>
      <c r="C56" s="17">
        <f>C81+C83+C85+C82+C84</f>
        <v>60.7</v>
      </c>
      <c r="D56" s="14">
        <f>C56*100%/B56</f>
        <v>1.0611888111888113</v>
      </c>
      <c r="E56" s="30">
        <f>$E$4-D56</f>
        <v>-0.061188811188811254</v>
      </c>
    </row>
    <row r="57" spans="1:5" ht="15">
      <c r="A57" s="25"/>
      <c r="B57" s="16"/>
      <c r="C57" s="17"/>
      <c r="D57" s="14"/>
      <c r="E57" s="30"/>
    </row>
    <row r="58" spans="1:5" ht="15">
      <c r="A58" s="25"/>
      <c r="B58" s="27"/>
      <c r="C58" s="26"/>
      <c r="D58" s="34"/>
      <c r="E58" s="30"/>
    </row>
    <row r="59" spans="1:5" ht="15">
      <c r="A59" s="11" t="s">
        <v>24</v>
      </c>
      <c r="B59" s="12">
        <f>SUM(B60:B64)</f>
        <v>648.5</v>
      </c>
      <c r="C59" s="13">
        <f>SUM(C60:C64)</f>
        <v>658</v>
      </c>
      <c r="D59" s="14">
        <f aca="true" t="shared" si="5" ref="D59:D65">C59*100%/B59</f>
        <v>1.0146491904394757</v>
      </c>
      <c r="E59" s="42">
        <f aca="true" t="shared" si="6" ref="E59:E65">$E$4-D59</f>
        <v>-0.014649190439475657</v>
      </c>
    </row>
    <row r="60" spans="1:5" ht="15">
      <c r="A60" s="15" t="s">
        <v>35</v>
      </c>
      <c r="B60" s="18">
        <f>B87</f>
        <v>37.5</v>
      </c>
      <c r="C60" s="18">
        <f>C87</f>
        <v>37.5</v>
      </c>
      <c r="D60" s="14">
        <f t="shared" si="5"/>
        <v>1</v>
      </c>
      <c r="E60" s="30">
        <f t="shared" si="6"/>
        <v>0</v>
      </c>
    </row>
    <row r="61" spans="1:5" ht="15">
      <c r="A61" s="15" t="s">
        <v>4</v>
      </c>
      <c r="B61" s="18">
        <f>B86</f>
        <v>292</v>
      </c>
      <c r="C61" s="18">
        <f>C86</f>
        <v>304.3</v>
      </c>
      <c r="D61" s="14">
        <f t="shared" si="5"/>
        <v>1.042123287671233</v>
      </c>
      <c r="E61" s="30">
        <f t="shared" si="6"/>
        <v>-0.04212328767123297</v>
      </c>
    </row>
    <row r="62" spans="1:5" ht="15">
      <c r="A62" s="15" t="s">
        <v>23</v>
      </c>
      <c r="B62" s="18">
        <f aca="true" t="shared" si="7" ref="B62:C64">B88</f>
        <v>39</v>
      </c>
      <c r="C62" s="18">
        <f t="shared" si="7"/>
        <v>39</v>
      </c>
      <c r="D62" s="14">
        <f t="shared" si="5"/>
        <v>1</v>
      </c>
      <c r="E62" s="30">
        <f t="shared" si="6"/>
        <v>0</v>
      </c>
    </row>
    <row r="63" spans="1:5" ht="15">
      <c r="A63" s="47" t="s">
        <v>30</v>
      </c>
      <c r="B63" s="18">
        <f t="shared" si="7"/>
        <v>280</v>
      </c>
      <c r="C63" s="18">
        <f t="shared" si="7"/>
        <v>277.2</v>
      </c>
      <c r="D63" s="14">
        <f t="shared" si="5"/>
        <v>0.99</v>
      </c>
      <c r="E63" s="30">
        <f t="shared" si="6"/>
        <v>0.010000000000000009</v>
      </c>
    </row>
    <row r="64" spans="1:5" ht="15">
      <c r="A64" s="24" t="s">
        <v>27</v>
      </c>
      <c r="B64" s="19">
        <f t="shared" si="7"/>
        <v>0</v>
      </c>
      <c r="C64" s="19">
        <f t="shared" si="7"/>
        <v>0</v>
      </c>
      <c r="D64" s="14" t="e">
        <f t="shared" si="5"/>
        <v>#DIV/0!</v>
      </c>
      <c r="E64" s="45" t="e">
        <f t="shared" si="6"/>
        <v>#DIV/0!</v>
      </c>
    </row>
    <row r="65" spans="1:5" ht="15">
      <c r="A65" s="21" t="s">
        <v>9</v>
      </c>
      <c r="B65" s="22">
        <f>B59+B54</f>
        <v>1404.7</v>
      </c>
      <c r="C65" s="23">
        <f>C59+C54</f>
        <v>1486.6</v>
      </c>
      <c r="D65" s="39">
        <f t="shared" si="5"/>
        <v>1.0583042642557128</v>
      </c>
      <c r="E65" s="42">
        <f t="shared" si="6"/>
        <v>-0.05830426425571278</v>
      </c>
    </row>
    <row r="66" spans="1:5" ht="15">
      <c r="A66" s="24"/>
      <c r="B66" s="25"/>
      <c r="C66" s="26"/>
      <c r="D66" s="25"/>
      <c r="E66" s="20"/>
    </row>
    <row r="67" spans="1:5" ht="14.25">
      <c r="A67" s="6" t="s">
        <v>5</v>
      </c>
      <c r="B67" s="7"/>
      <c r="C67" s="8"/>
      <c r="D67" s="16"/>
      <c r="E67" s="10"/>
    </row>
    <row r="68" spans="1:5" ht="14.25">
      <c r="A68" s="15" t="s">
        <v>6</v>
      </c>
      <c r="B68" s="40">
        <f>B54*100/B65</f>
        <v>53.83355876699651</v>
      </c>
      <c r="C68" s="46">
        <f>C54*100/C65</f>
        <v>55.737925467509754</v>
      </c>
      <c r="D68" s="16"/>
      <c r="E68" s="10"/>
    </row>
    <row r="69" spans="1:5" ht="15">
      <c r="A69" s="24" t="s">
        <v>21</v>
      </c>
      <c r="B69" s="19"/>
      <c r="C69" s="20"/>
      <c r="D69" s="27"/>
      <c r="E69" s="49"/>
    </row>
    <row r="70" spans="1:5" ht="14.25">
      <c r="A70" s="2"/>
      <c r="B70" s="2"/>
      <c r="C70" s="2"/>
      <c r="D70" s="2"/>
      <c r="E70" s="2"/>
    </row>
    <row r="71" spans="1:5" ht="15">
      <c r="A71" s="3" t="s">
        <v>11</v>
      </c>
      <c r="B71" s="3"/>
      <c r="C71" s="3"/>
      <c r="D71" s="3"/>
      <c r="E71" s="2"/>
    </row>
    <row r="72" spans="1:6" ht="15.75" thickBot="1">
      <c r="A72" s="2"/>
      <c r="B72" s="2"/>
      <c r="C72" s="2"/>
      <c r="D72" s="2"/>
      <c r="E72" s="44">
        <v>1</v>
      </c>
      <c r="F72" s="31" t="s">
        <v>20</v>
      </c>
    </row>
    <row r="73" spans="1:6" ht="45.75" thickBot="1">
      <c r="A73" s="51" t="s">
        <v>12</v>
      </c>
      <c r="B73" s="52" t="s">
        <v>2</v>
      </c>
      <c r="C73" s="53" t="s">
        <v>13</v>
      </c>
      <c r="D73" s="54" t="s">
        <v>0</v>
      </c>
      <c r="E73" s="55" t="s">
        <v>32</v>
      </c>
      <c r="F73" s="56" t="s">
        <v>19</v>
      </c>
    </row>
    <row r="74" spans="1:6" ht="14.25">
      <c r="A74" s="29"/>
      <c r="B74" s="8"/>
      <c r="C74" s="8"/>
      <c r="D74" s="8"/>
      <c r="E74" s="16"/>
      <c r="F74" s="1"/>
    </row>
    <row r="75" spans="1:6" ht="15">
      <c r="A75" s="37" t="s">
        <v>14</v>
      </c>
      <c r="B75" s="35">
        <v>166.3</v>
      </c>
      <c r="C75" s="35">
        <v>160.3</v>
      </c>
      <c r="D75" s="36">
        <f aca="true" t="shared" si="8" ref="D75:D91">C75*100%/B75</f>
        <v>0.9639206253758268</v>
      </c>
      <c r="E75" s="43">
        <f>$E$25-D75</f>
        <v>0.03607937462417321</v>
      </c>
      <c r="F75" s="38">
        <f>C75*100%/C91</f>
        <v>0.10782994753127945</v>
      </c>
    </row>
    <row r="76" spans="1:6" ht="15">
      <c r="A76" s="37" t="s">
        <v>36</v>
      </c>
      <c r="B76" s="35">
        <v>340</v>
      </c>
      <c r="C76" s="35">
        <v>430.8</v>
      </c>
      <c r="D76" s="36">
        <f t="shared" si="8"/>
        <v>1.2670588235294118</v>
      </c>
      <c r="E76" s="43">
        <f aca="true" t="shared" si="9" ref="E76:E91">$E$25-D76</f>
        <v>-0.2670588235294118</v>
      </c>
      <c r="F76" s="38">
        <f>C76*100%/C91</f>
        <v>0.28978877976590883</v>
      </c>
    </row>
    <row r="77" spans="1:6" ht="15">
      <c r="A77" s="37" t="s">
        <v>15</v>
      </c>
      <c r="B77" s="35">
        <v>9.7</v>
      </c>
      <c r="C77" s="35">
        <v>11.2</v>
      </c>
      <c r="D77" s="36">
        <f t="shared" si="8"/>
        <v>1.154639175257732</v>
      </c>
      <c r="E77" s="43">
        <f t="shared" si="9"/>
        <v>-0.15463917525773208</v>
      </c>
      <c r="F77" s="38">
        <f>C77*100%/C91</f>
        <v>0.007533970133189829</v>
      </c>
    </row>
    <row r="78" spans="1:6" ht="15">
      <c r="A78" s="37" t="s">
        <v>16</v>
      </c>
      <c r="B78" s="35">
        <v>182</v>
      </c>
      <c r="C78" s="35">
        <v>164.7</v>
      </c>
      <c r="D78" s="36">
        <f t="shared" si="8"/>
        <v>0.9049450549450548</v>
      </c>
      <c r="E78" s="43">
        <f t="shared" si="9"/>
        <v>0.09505494505494516</v>
      </c>
      <c r="F78" s="38">
        <f>C78*100%/C91</f>
        <v>0.11078972151217543</v>
      </c>
    </row>
    <row r="79" spans="1:6" ht="30">
      <c r="A79" s="112" t="s">
        <v>40</v>
      </c>
      <c r="B79" s="35">
        <v>0</v>
      </c>
      <c r="C79" s="35">
        <v>0</v>
      </c>
      <c r="D79" s="36" t="e">
        <f t="shared" si="8"/>
        <v>#DIV/0!</v>
      </c>
      <c r="E79" s="43" t="e">
        <f t="shared" si="9"/>
        <v>#DIV/0!</v>
      </c>
      <c r="F79" s="38">
        <f>C79*100%/C91</f>
        <v>0</v>
      </c>
    </row>
    <row r="80" spans="1:6" ht="30">
      <c r="A80" s="48" t="s">
        <v>26</v>
      </c>
      <c r="B80" s="35">
        <v>1</v>
      </c>
      <c r="C80" s="35">
        <v>0.9</v>
      </c>
      <c r="D80" s="36">
        <f t="shared" si="8"/>
        <v>0.9</v>
      </c>
      <c r="E80" s="43">
        <f t="shared" si="9"/>
        <v>0.09999999999999998</v>
      </c>
      <c r="F80" s="38">
        <f>C80*100%/C91</f>
        <v>0.0006054083142741827</v>
      </c>
    </row>
    <row r="81" spans="1:6" ht="15">
      <c r="A81" s="37" t="s">
        <v>17</v>
      </c>
      <c r="B81" s="35">
        <v>0.5</v>
      </c>
      <c r="C81" s="35">
        <v>4.4</v>
      </c>
      <c r="D81" s="36">
        <f t="shared" si="8"/>
        <v>8.8</v>
      </c>
      <c r="E81" s="43">
        <f t="shared" si="9"/>
        <v>-7.800000000000001</v>
      </c>
      <c r="F81" s="38">
        <f>C81*100%/C91</f>
        <v>0.002959773980896005</v>
      </c>
    </row>
    <row r="82" spans="1:6" ht="15">
      <c r="A82" s="37" t="s">
        <v>33</v>
      </c>
      <c r="B82" s="35">
        <v>4.7</v>
      </c>
      <c r="C82" s="35">
        <v>5.5</v>
      </c>
      <c r="D82" s="36">
        <f t="shared" si="8"/>
        <v>1.1702127659574468</v>
      </c>
      <c r="E82" s="58">
        <f t="shared" si="9"/>
        <v>-0.17021276595744683</v>
      </c>
      <c r="F82" s="38">
        <f>C82*100%/C91</f>
        <v>0.0036997174761200058</v>
      </c>
    </row>
    <row r="83" spans="1:6" ht="15">
      <c r="A83" s="37" t="s">
        <v>28</v>
      </c>
      <c r="B83" s="35">
        <v>0</v>
      </c>
      <c r="C83" s="35">
        <v>0</v>
      </c>
      <c r="D83" s="36" t="e">
        <f t="shared" si="8"/>
        <v>#DIV/0!</v>
      </c>
      <c r="E83" s="43" t="e">
        <f t="shared" si="9"/>
        <v>#DIV/0!</v>
      </c>
      <c r="F83" s="38">
        <f>C83*100%/C91</f>
        <v>0</v>
      </c>
    </row>
    <row r="84" spans="1:6" ht="15">
      <c r="A84" s="48" t="s">
        <v>53</v>
      </c>
      <c r="B84" s="35">
        <v>52</v>
      </c>
      <c r="C84" s="35">
        <v>50</v>
      </c>
      <c r="D84" s="36">
        <f t="shared" si="8"/>
        <v>0.9615384615384616</v>
      </c>
      <c r="E84" s="43">
        <f t="shared" si="9"/>
        <v>0.038461538461538436</v>
      </c>
      <c r="F84" s="38"/>
    </row>
    <row r="85" spans="1:6" ht="15">
      <c r="A85" s="107" t="s">
        <v>39</v>
      </c>
      <c r="B85" s="35">
        <v>0</v>
      </c>
      <c r="C85" s="35">
        <v>0.8</v>
      </c>
      <c r="D85" s="36" t="e">
        <f t="shared" si="8"/>
        <v>#DIV/0!</v>
      </c>
      <c r="E85" s="43" t="e">
        <f t="shared" si="9"/>
        <v>#DIV/0!</v>
      </c>
      <c r="F85" s="38">
        <f>C85*100%/C91</f>
        <v>0.0005381407237992735</v>
      </c>
    </row>
    <row r="86" spans="1:6" ht="15">
      <c r="A86" s="37" t="s">
        <v>31</v>
      </c>
      <c r="B86" s="35">
        <v>292</v>
      </c>
      <c r="C86" s="35">
        <v>304.3</v>
      </c>
      <c r="D86" s="36">
        <f t="shared" si="8"/>
        <v>1.042123287671233</v>
      </c>
      <c r="E86" s="43">
        <f t="shared" si="9"/>
        <v>-0.04212328767123297</v>
      </c>
      <c r="F86" s="38">
        <f>C86*100%/C91</f>
        <v>0.20469527781514868</v>
      </c>
    </row>
    <row r="87" spans="1:6" ht="15">
      <c r="A87" s="37" t="s">
        <v>34</v>
      </c>
      <c r="B87" s="35">
        <v>37.5</v>
      </c>
      <c r="C87" s="35">
        <v>37.5</v>
      </c>
      <c r="D87" s="36">
        <f t="shared" si="8"/>
        <v>1</v>
      </c>
      <c r="E87" s="43">
        <f t="shared" si="9"/>
        <v>0</v>
      </c>
      <c r="F87" s="38">
        <f>C87*100%/C91</f>
        <v>0.025225346428090947</v>
      </c>
    </row>
    <row r="88" spans="1:6" ht="15">
      <c r="A88" s="37" t="s">
        <v>23</v>
      </c>
      <c r="B88" s="35">
        <v>39</v>
      </c>
      <c r="C88" s="35">
        <v>39</v>
      </c>
      <c r="D88" s="36">
        <f t="shared" si="8"/>
        <v>1</v>
      </c>
      <c r="E88" s="43">
        <f t="shared" si="9"/>
        <v>0</v>
      </c>
      <c r="F88" s="38">
        <f>C88*100%/C91</f>
        <v>0.026234360285214586</v>
      </c>
    </row>
    <row r="89" spans="1:6" ht="15">
      <c r="A89" s="48" t="s">
        <v>29</v>
      </c>
      <c r="B89" s="35">
        <v>280</v>
      </c>
      <c r="C89" s="35">
        <v>277.2</v>
      </c>
      <c r="D89" s="36">
        <f t="shared" si="8"/>
        <v>0.99</v>
      </c>
      <c r="E89" s="43">
        <f t="shared" si="9"/>
        <v>0.010000000000000009</v>
      </c>
      <c r="F89" s="38">
        <f>C89*100%/C91</f>
        <v>0.18646576079644828</v>
      </c>
    </row>
    <row r="90" spans="1:6" ht="15">
      <c r="A90" s="48" t="s">
        <v>27</v>
      </c>
      <c r="B90" s="35">
        <v>0</v>
      </c>
      <c r="C90" s="35">
        <v>0</v>
      </c>
      <c r="D90" s="36" t="e">
        <f t="shared" si="8"/>
        <v>#DIV/0!</v>
      </c>
      <c r="E90" s="43" t="e">
        <f t="shared" si="9"/>
        <v>#DIV/0!</v>
      </c>
      <c r="F90" s="38">
        <f>C90*100%/C91</f>
        <v>0</v>
      </c>
    </row>
    <row r="91" spans="1:6" ht="15">
      <c r="A91" s="37" t="s">
        <v>18</v>
      </c>
      <c r="B91" s="50">
        <f>SUM(B75:B90)</f>
        <v>1404.7</v>
      </c>
      <c r="C91" s="50">
        <f>SUM(C75:C90)</f>
        <v>1486.6</v>
      </c>
      <c r="D91" s="36">
        <f t="shared" si="8"/>
        <v>1.0583042642557128</v>
      </c>
      <c r="E91" s="43">
        <f t="shared" si="9"/>
        <v>-0.05830426425571278</v>
      </c>
      <c r="F91" s="38">
        <f>C91*100%/C91</f>
        <v>1</v>
      </c>
    </row>
    <row r="95" spans="1:5" ht="12.75">
      <c r="A95" s="59" t="s">
        <v>65</v>
      </c>
      <c r="B95" s="60"/>
      <c r="C95" s="60"/>
      <c r="D95" s="60"/>
      <c r="E95" s="60"/>
    </row>
    <row r="96" spans="1:5" ht="15">
      <c r="A96" s="61"/>
      <c r="B96" s="60"/>
      <c r="C96" s="60"/>
      <c r="D96" s="60"/>
      <c r="E96" s="60"/>
    </row>
    <row r="97" spans="4:5" ht="13.5" thickBot="1">
      <c r="D97" t="s">
        <v>25</v>
      </c>
      <c r="E97" s="41">
        <v>1</v>
      </c>
    </row>
    <row r="98" spans="1:5" ht="15">
      <c r="A98" s="32" t="s">
        <v>1</v>
      </c>
      <c r="B98" s="28" t="s">
        <v>2</v>
      </c>
      <c r="C98" s="28" t="s">
        <v>22</v>
      </c>
      <c r="D98" s="33" t="s">
        <v>0</v>
      </c>
      <c r="E98" s="5" t="s">
        <v>10</v>
      </c>
    </row>
    <row r="99" spans="1:5" ht="14.25">
      <c r="A99" s="7"/>
      <c r="B99" s="7"/>
      <c r="C99" s="8"/>
      <c r="D99" s="9"/>
      <c r="E99" s="8"/>
    </row>
    <row r="100" spans="1:5" ht="15">
      <c r="A100" s="12" t="s">
        <v>3</v>
      </c>
      <c r="B100" s="12">
        <f>B101+B102+B103</f>
        <v>526.5</v>
      </c>
      <c r="C100" s="13">
        <f>SUM(C101:C103)</f>
        <v>583.3000000000001</v>
      </c>
      <c r="D100" s="14">
        <f>C100*100%/B100</f>
        <v>1.1078822412155747</v>
      </c>
      <c r="E100" s="30">
        <f>$E$4-D100</f>
        <v>-0.10788224121557466</v>
      </c>
    </row>
    <row r="101" spans="1:5" ht="15">
      <c r="A101" s="18" t="s">
        <v>7</v>
      </c>
      <c r="B101" s="16">
        <f>B121+B123+B124+B125+B126+B122</f>
        <v>526.5</v>
      </c>
      <c r="C101" s="16">
        <f>C121+C123+C124+C125+C126+C122</f>
        <v>578.35</v>
      </c>
      <c r="D101" s="14">
        <f>C101*100%/B101</f>
        <v>1.0984805318138653</v>
      </c>
      <c r="E101" s="30">
        <f>$E$4-D101</f>
        <v>-0.09848053181386529</v>
      </c>
    </row>
    <row r="102" spans="1:5" ht="15">
      <c r="A102" s="18" t="s">
        <v>8</v>
      </c>
      <c r="B102" s="16">
        <f>B127+B129+B131+B128+B130</f>
        <v>0</v>
      </c>
      <c r="C102" s="17">
        <f>C127+C129+C131+C128+C130</f>
        <v>4.95</v>
      </c>
      <c r="D102" s="14" t="e">
        <f>C102*100%/B102</f>
        <v>#DIV/0!</v>
      </c>
      <c r="E102" s="30" t="e">
        <f>$E$4-D102</f>
        <v>#DIV/0!</v>
      </c>
    </row>
    <row r="103" spans="1:5" ht="15">
      <c r="A103" s="25"/>
      <c r="B103" s="16"/>
      <c r="C103" s="17"/>
      <c r="D103" s="14"/>
      <c r="E103" s="30"/>
    </row>
    <row r="104" spans="1:5" ht="15">
      <c r="A104" s="25"/>
      <c r="B104" s="27"/>
      <c r="C104" s="26"/>
      <c r="D104" s="34"/>
      <c r="E104" s="30"/>
    </row>
    <row r="105" spans="1:5" ht="15">
      <c r="A105" s="11" t="s">
        <v>24</v>
      </c>
      <c r="B105" s="12">
        <f>SUM(B106:B110)</f>
        <v>915.01</v>
      </c>
      <c r="C105" s="13">
        <f>SUM(C106:C110)</f>
        <v>1629</v>
      </c>
      <c r="D105" s="14">
        <f aca="true" t="shared" si="10" ref="D105:D111">C105*100%/B105</f>
        <v>1.7803084119299242</v>
      </c>
      <c r="E105" s="42">
        <f aca="true" t="shared" si="11" ref="E105:E111">$E$4-D105</f>
        <v>-0.7803084119299242</v>
      </c>
    </row>
    <row r="106" spans="1:5" ht="15">
      <c r="A106" s="15" t="s">
        <v>35</v>
      </c>
      <c r="B106" s="18">
        <f>B133</f>
        <v>268.08</v>
      </c>
      <c r="C106" s="18">
        <f>C133</f>
        <v>268.16</v>
      </c>
      <c r="D106" s="14">
        <f t="shared" si="10"/>
        <v>1.0002984183825725</v>
      </c>
      <c r="E106" s="30">
        <f t="shared" si="11"/>
        <v>-0.0002984183825724962</v>
      </c>
    </row>
    <row r="107" spans="1:5" ht="15">
      <c r="A107" s="15" t="s">
        <v>4</v>
      </c>
      <c r="B107" s="18">
        <f>B132</f>
        <v>243.6</v>
      </c>
      <c r="C107" s="18">
        <f>C132</f>
        <v>243.59</v>
      </c>
      <c r="D107" s="14">
        <f t="shared" si="10"/>
        <v>0.9999589490968802</v>
      </c>
      <c r="E107" s="30">
        <f t="shared" si="11"/>
        <v>4.1050903119788096E-05</v>
      </c>
    </row>
    <row r="108" spans="1:5" ht="15">
      <c r="A108" s="15" t="s">
        <v>23</v>
      </c>
      <c r="B108" s="18">
        <f aca="true" t="shared" si="12" ref="B108:C110">B134</f>
        <v>39</v>
      </c>
      <c r="C108" s="18">
        <f t="shared" si="12"/>
        <v>33.58</v>
      </c>
      <c r="D108" s="14">
        <f t="shared" si="10"/>
        <v>0.8610256410256409</v>
      </c>
      <c r="E108" s="30">
        <f t="shared" si="11"/>
        <v>0.13897435897435906</v>
      </c>
    </row>
    <row r="109" spans="1:5" ht="15">
      <c r="A109" s="47" t="s">
        <v>30</v>
      </c>
      <c r="B109" s="18">
        <f t="shared" si="12"/>
        <v>364.33</v>
      </c>
      <c r="C109" s="18">
        <f t="shared" si="12"/>
        <v>588.16</v>
      </c>
      <c r="D109" s="14">
        <f t="shared" si="10"/>
        <v>1.6143606071418768</v>
      </c>
      <c r="E109" s="30">
        <f t="shared" si="11"/>
        <v>-0.6143606071418768</v>
      </c>
    </row>
    <row r="110" spans="1:5" ht="15">
      <c r="A110" s="24" t="s">
        <v>27</v>
      </c>
      <c r="B110" s="19">
        <f t="shared" si="12"/>
        <v>0</v>
      </c>
      <c r="C110" s="19">
        <f t="shared" si="12"/>
        <v>495.51</v>
      </c>
      <c r="D110" s="14" t="e">
        <f t="shared" si="10"/>
        <v>#DIV/0!</v>
      </c>
      <c r="E110" s="45" t="e">
        <f t="shared" si="11"/>
        <v>#DIV/0!</v>
      </c>
    </row>
    <row r="111" spans="1:5" ht="15">
      <c r="A111" s="21" t="s">
        <v>9</v>
      </c>
      <c r="B111" s="22">
        <f>B105+B100</f>
        <v>1441.51</v>
      </c>
      <c r="C111" s="23">
        <f>C105+C100</f>
        <v>2212.3</v>
      </c>
      <c r="D111" s="39">
        <f t="shared" si="10"/>
        <v>1.5347101303494255</v>
      </c>
      <c r="E111" s="42">
        <f t="shared" si="11"/>
        <v>-0.5347101303494255</v>
      </c>
    </row>
    <row r="112" spans="1:5" ht="15">
      <c r="A112" s="24"/>
      <c r="B112" s="25"/>
      <c r="C112" s="26"/>
      <c r="D112" s="25"/>
      <c r="E112" s="20"/>
    </row>
    <row r="113" spans="1:5" ht="14.25">
      <c r="A113" s="6" t="s">
        <v>5</v>
      </c>
      <c r="B113" s="7"/>
      <c r="C113" s="8"/>
      <c r="D113" s="16"/>
      <c r="E113" s="10"/>
    </row>
    <row r="114" spans="1:5" ht="14.25">
      <c r="A114" s="15" t="s">
        <v>6</v>
      </c>
      <c r="B114" s="40">
        <f>B100*100/B111</f>
        <v>36.52420031772239</v>
      </c>
      <c r="C114" s="46">
        <f>C100*100/C111</f>
        <v>26.3662251954979</v>
      </c>
      <c r="D114" s="16"/>
      <c r="E114" s="10"/>
    </row>
    <row r="115" spans="1:5" ht="15">
      <c r="A115" s="24" t="s">
        <v>21</v>
      </c>
      <c r="B115" s="19"/>
      <c r="C115" s="20"/>
      <c r="D115" s="27"/>
      <c r="E115" s="49"/>
    </row>
    <row r="116" spans="1:5" ht="14.25">
      <c r="A116" s="2"/>
      <c r="B116" s="2"/>
      <c r="C116" s="2"/>
      <c r="D116" s="2"/>
      <c r="E116" s="2"/>
    </row>
    <row r="117" spans="1:5" ht="15">
      <c r="A117" s="3" t="s">
        <v>11</v>
      </c>
      <c r="B117" s="3"/>
      <c r="C117" s="3"/>
      <c r="D117" s="3"/>
      <c r="E117" s="2"/>
    </row>
    <row r="118" spans="1:6" ht="15.75" thickBot="1">
      <c r="A118" s="2"/>
      <c r="B118" s="2"/>
      <c r="C118" s="2"/>
      <c r="D118" s="2"/>
      <c r="E118" s="44">
        <v>1</v>
      </c>
      <c r="F118" s="31" t="s">
        <v>20</v>
      </c>
    </row>
    <row r="119" spans="1:6" ht="45.75" thickBot="1">
      <c r="A119" s="51" t="s">
        <v>12</v>
      </c>
      <c r="B119" s="52" t="s">
        <v>2</v>
      </c>
      <c r="C119" s="53" t="s">
        <v>13</v>
      </c>
      <c r="D119" s="54" t="s">
        <v>0</v>
      </c>
      <c r="E119" s="55" t="s">
        <v>32</v>
      </c>
      <c r="F119" s="56" t="s">
        <v>19</v>
      </c>
    </row>
    <row r="120" spans="1:6" ht="14.25">
      <c r="A120" s="29"/>
      <c r="B120" s="8"/>
      <c r="C120" s="8"/>
      <c r="D120" s="8"/>
      <c r="E120" s="16"/>
      <c r="F120" s="1"/>
    </row>
    <row r="121" spans="1:6" ht="15">
      <c r="A121" s="37" t="s">
        <v>14</v>
      </c>
      <c r="B121" s="35">
        <v>100</v>
      </c>
      <c r="C121" s="35">
        <v>124.05</v>
      </c>
      <c r="D121" s="36">
        <f aca="true" t="shared" si="13" ref="D121:D137">C121*100%/B121</f>
        <v>1.2405</v>
      </c>
      <c r="E121" s="43">
        <f>$E$25-D121</f>
        <v>-0.24049999999999994</v>
      </c>
      <c r="F121" s="38">
        <f>C121*100%/C137</f>
        <v>0.05607286534375988</v>
      </c>
    </row>
    <row r="122" spans="1:6" ht="15">
      <c r="A122" s="37" t="s">
        <v>36</v>
      </c>
      <c r="B122" s="35">
        <v>290</v>
      </c>
      <c r="C122" s="35">
        <v>378.66</v>
      </c>
      <c r="D122" s="36">
        <f t="shared" si="13"/>
        <v>1.3057241379310345</v>
      </c>
      <c r="E122" s="43">
        <f aca="true" t="shared" si="14" ref="E122:E137">$E$25-D122</f>
        <v>-0.3057241379310345</v>
      </c>
      <c r="F122" s="38">
        <f>C122*100%/C137</f>
        <v>0.17116123491389051</v>
      </c>
    </row>
    <row r="123" spans="1:6" ht="15">
      <c r="A123" s="37" t="s">
        <v>15</v>
      </c>
      <c r="B123" s="35">
        <v>6.5</v>
      </c>
      <c r="C123" s="35">
        <v>3.86</v>
      </c>
      <c r="D123" s="36">
        <f t="shared" si="13"/>
        <v>0.5938461538461538</v>
      </c>
      <c r="E123" s="43">
        <f t="shared" si="14"/>
        <v>0.4061538461538462</v>
      </c>
      <c r="F123" s="38">
        <f>C123*100%/C137</f>
        <v>0.0017447904895357771</v>
      </c>
    </row>
    <row r="124" spans="1:6" ht="15">
      <c r="A124" s="37" t="s">
        <v>16</v>
      </c>
      <c r="B124" s="35">
        <v>130</v>
      </c>
      <c r="C124" s="35">
        <v>71.18</v>
      </c>
      <c r="D124" s="36">
        <f t="shared" si="13"/>
        <v>0.5475384615384616</v>
      </c>
      <c r="E124" s="43">
        <f t="shared" si="14"/>
        <v>0.45246153846153836</v>
      </c>
      <c r="F124" s="38">
        <f>C124*100%/C137</f>
        <v>0.03217465985625819</v>
      </c>
    </row>
    <row r="125" spans="1:6" ht="30">
      <c r="A125" s="112" t="s">
        <v>40</v>
      </c>
      <c r="B125" s="35">
        <v>0</v>
      </c>
      <c r="C125" s="35">
        <v>0</v>
      </c>
      <c r="D125" s="36" t="e">
        <f t="shared" si="13"/>
        <v>#DIV/0!</v>
      </c>
      <c r="E125" s="43" t="e">
        <f t="shared" si="14"/>
        <v>#DIV/0!</v>
      </c>
      <c r="F125" s="38">
        <f>C125*100%/C137</f>
        <v>0</v>
      </c>
    </row>
    <row r="126" spans="1:6" ht="30">
      <c r="A126" s="48" t="s">
        <v>26</v>
      </c>
      <c r="B126" s="35">
        <v>0</v>
      </c>
      <c r="C126" s="35">
        <v>0.6</v>
      </c>
      <c r="D126" s="36" t="e">
        <f t="shared" si="13"/>
        <v>#DIV/0!</v>
      </c>
      <c r="E126" s="43" t="e">
        <f t="shared" si="14"/>
        <v>#DIV/0!</v>
      </c>
      <c r="F126" s="38">
        <f>C126*100%/C137</f>
        <v>0.00027121095692265963</v>
      </c>
    </row>
    <row r="127" spans="1:6" ht="15">
      <c r="A127" s="37" t="s">
        <v>17</v>
      </c>
      <c r="B127" s="35">
        <v>0</v>
      </c>
      <c r="C127" s="35">
        <v>3.22</v>
      </c>
      <c r="D127" s="36" t="e">
        <f t="shared" si="13"/>
        <v>#DIV/0!</v>
      </c>
      <c r="E127" s="43" t="e">
        <f t="shared" si="14"/>
        <v>#DIV/0!</v>
      </c>
      <c r="F127" s="38">
        <f>C127*100%/C137</f>
        <v>0.0014554988021516068</v>
      </c>
    </row>
    <row r="128" spans="1:6" ht="15">
      <c r="A128" s="37" t="s">
        <v>33</v>
      </c>
      <c r="B128" s="35">
        <v>0</v>
      </c>
      <c r="C128" s="35">
        <v>1.73</v>
      </c>
      <c r="D128" s="36" t="e">
        <f t="shared" si="13"/>
        <v>#DIV/0!</v>
      </c>
      <c r="E128" s="58" t="e">
        <f t="shared" si="14"/>
        <v>#DIV/0!</v>
      </c>
      <c r="F128" s="38">
        <f>C128*100%/C137</f>
        <v>0.0007819915924603353</v>
      </c>
    </row>
    <row r="129" spans="1:6" ht="15">
      <c r="A129" s="37" t="s">
        <v>28</v>
      </c>
      <c r="B129" s="35">
        <v>0</v>
      </c>
      <c r="C129" s="35">
        <v>0</v>
      </c>
      <c r="D129" s="36" t="e">
        <f t="shared" si="13"/>
        <v>#DIV/0!</v>
      </c>
      <c r="E129" s="43" t="e">
        <f t="shared" si="14"/>
        <v>#DIV/0!</v>
      </c>
      <c r="F129" s="38">
        <f>C129*100%/C137</f>
        <v>0</v>
      </c>
    </row>
    <row r="130" spans="1:6" ht="15">
      <c r="A130" s="48" t="s">
        <v>53</v>
      </c>
      <c r="B130" s="35">
        <v>0</v>
      </c>
      <c r="C130" s="35">
        <v>0</v>
      </c>
      <c r="D130" s="36" t="e">
        <f t="shared" si="13"/>
        <v>#DIV/0!</v>
      </c>
      <c r="E130" s="43" t="e">
        <f t="shared" si="14"/>
        <v>#DIV/0!</v>
      </c>
      <c r="F130" s="38"/>
    </row>
    <row r="131" spans="1:6" ht="15">
      <c r="A131" s="107" t="s">
        <v>39</v>
      </c>
      <c r="B131" s="35">
        <v>0</v>
      </c>
      <c r="C131" s="35">
        <v>0</v>
      </c>
      <c r="D131" s="36" t="e">
        <f t="shared" si="13"/>
        <v>#DIV/0!</v>
      </c>
      <c r="E131" s="43" t="e">
        <f t="shared" si="14"/>
        <v>#DIV/0!</v>
      </c>
      <c r="F131" s="38">
        <f>C131*100%/C137</f>
        <v>0</v>
      </c>
    </row>
    <row r="132" spans="1:6" ht="15">
      <c r="A132" s="37" t="s">
        <v>31</v>
      </c>
      <c r="B132" s="35">
        <v>243.6</v>
      </c>
      <c r="C132" s="35">
        <v>243.59</v>
      </c>
      <c r="D132" s="36">
        <f t="shared" si="13"/>
        <v>0.9999589490968802</v>
      </c>
      <c r="E132" s="43">
        <f t="shared" si="14"/>
        <v>4.1050903119788096E-05</v>
      </c>
      <c r="F132" s="38">
        <f>C132*100%/C137</f>
        <v>0.11010712832798444</v>
      </c>
    </row>
    <row r="133" spans="1:6" ht="15">
      <c r="A133" s="37" t="s">
        <v>34</v>
      </c>
      <c r="B133" s="35">
        <v>268.08</v>
      </c>
      <c r="C133" s="35">
        <v>268.16</v>
      </c>
      <c r="D133" s="36">
        <f t="shared" si="13"/>
        <v>1.0002984183825725</v>
      </c>
      <c r="E133" s="43">
        <f t="shared" si="14"/>
        <v>-0.0002984183825724962</v>
      </c>
      <c r="F133" s="38">
        <f>C133*100%/C137</f>
        <v>0.12121321701396737</v>
      </c>
    </row>
    <row r="134" spans="1:6" ht="15">
      <c r="A134" s="37" t="s">
        <v>23</v>
      </c>
      <c r="B134" s="35">
        <v>39</v>
      </c>
      <c r="C134" s="35">
        <v>33.58</v>
      </c>
      <c r="D134" s="36">
        <f t="shared" si="13"/>
        <v>0.8610256410256409</v>
      </c>
      <c r="E134" s="43">
        <f t="shared" si="14"/>
        <v>0.13897435897435906</v>
      </c>
      <c r="F134" s="38">
        <f>C134*100%/C137</f>
        <v>0.015178773222438184</v>
      </c>
    </row>
    <row r="135" spans="1:6" ht="15">
      <c r="A135" s="48" t="s">
        <v>29</v>
      </c>
      <c r="B135" s="35">
        <v>364.33</v>
      </c>
      <c r="C135" s="35">
        <v>588.16</v>
      </c>
      <c r="D135" s="36">
        <f t="shared" si="13"/>
        <v>1.6143606071418768</v>
      </c>
      <c r="E135" s="43">
        <f t="shared" si="14"/>
        <v>-0.6143606071418768</v>
      </c>
      <c r="F135" s="38">
        <f>C135*100%/C137</f>
        <v>0.2658590607060525</v>
      </c>
    </row>
    <row r="136" spans="1:6" ht="15">
      <c r="A136" s="48" t="s">
        <v>27</v>
      </c>
      <c r="B136" s="35">
        <v>0</v>
      </c>
      <c r="C136" s="35">
        <v>495.51</v>
      </c>
      <c r="D136" s="36" t="e">
        <f t="shared" si="13"/>
        <v>#DIV/0!</v>
      </c>
      <c r="E136" s="43" t="e">
        <f t="shared" si="14"/>
        <v>#DIV/0!</v>
      </c>
      <c r="F136" s="38">
        <f>C136*100%/C137</f>
        <v>0.22397956877457847</v>
      </c>
    </row>
    <row r="137" spans="1:6" ht="15">
      <c r="A137" s="37" t="s">
        <v>18</v>
      </c>
      <c r="B137" s="50">
        <f>SUM(B121:B136)</f>
        <v>1441.51</v>
      </c>
      <c r="C137" s="50">
        <f>SUM(C121:C136)</f>
        <v>2212.3</v>
      </c>
      <c r="D137" s="36">
        <f t="shared" si="13"/>
        <v>1.5347101303494255</v>
      </c>
      <c r="E137" s="43">
        <f t="shared" si="14"/>
        <v>-0.5347101303494255</v>
      </c>
      <c r="F137" s="38">
        <f>C137*100%/C137</f>
        <v>1</v>
      </c>
    </row>
  </sheetData>
  <sheetProtection/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3"/>
  <sheetViews>
    <sheetView zoomScalePageLayoutView="0" workbookViewId="0" topLeftCell="A40">
      <selection activeCell="E87" sqref="E87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2" spans="1:5" ht="12.75">
      <c r="A2" s="59" t="s">
        <v>44</v>
      </c>
      <c r="B2" s="60"/>
      <c r="C2" s="60"/>
      <c r="D2" s="60"/>
      <c r="E2" s="60"/>
    </row>
    <row r="3" spans="1:5" ht="15">
      <c r="A3" s="61"/>
      <c r="B3" s="60"/>
      <c r="C3" s="60"/>
      <c r="D3" s="60"/>
      <c r="E3" s="60"/>
    </row>
    <row r="4" spans="4:5" ht="13.5" thickBot="1">
      <c r="D4" t="s">
        <v>25</v>
      </c>
      <c r="E4" s="41">
        <v>1</v>
      </c>
    </row>
    <row r="5" spans="1:5" ht="21" customHeight="1">
      <c r="A5" s="32" t="s">
        <v>1</v>
      </c>
      <c r="B5" s="28" t="s">
        <v>2</v>
      </c>
      <c r="C5" s="28" t="s">
        <v>22</v>
      </c>
      <c r="D5" s="33" t="s">
        <v>0</v>
      </c>
      <c r="E5" s="5" t="s">
        <v>10</v>
      </c>
    </row>
    <row r="6" spans="1:5" ht="14.25">
      <c r="A6" s="7"/>
      <c r="B6" s="7"/>
      <c r="C6" s="8"/>
      <c r="D6" s="9"/>
      <c r="E6" s="8"/>
    </row>
    <row r="7" spans="1:5" ht="15">
      <c r="A7" s="12" t="s">
        <v>3</v>
      </c>
      <c r="B7" s="12">
        <f>B8+B9+B10</f>
        <v>562.1999999999999</v>
      </c>
      <c r="C7" s="13">
        <f>SUM(C8:C10)</f>
        <v>809.2</v>
      </c>
      <c r="D7" s="14">
        <f>C7*100%/B7</f>
        <v>1.4393454286730702</v>
      </c>
      <c r="E7" s="30">
        <f>$E$4-D7</f>
        <v>-0.43934542867307025</v>
      </c>
    </row>
    <row r="8" spans="1:5" ht="15">
      <c r="A8" s="18" t="s">
        <v>7</v>
      </c>
      <c r="B8" s="16">
        <f>B28+B30+B31+B32+B33+B29</f>
        <v>560.3</v>
      </c>
      <c r="C8" s="16">
        <f>C28+C30+C31+C32+C33+C29</f>
        <v>799.7</v>
      </c>
      <c r="D8" s="14">
        <f>C8*100%/B8</f>
        <v>1.4272711047653044</v>
      </c>
      <c r="E8" s="30">
        <f>$E$4-D8</f>
        <v>-0.4272711047653044</v>
      </c>
    </row>
    <row r="9" spans="1:5" ht="15">
      <c r="A9" s="18" t="s">
        <v>8</v>
      </c>
      <c r="B9" s="16">
        <f>B34+B36+B38+B35+B37</f>
        <v>1.9</v>
      </c>
      <c r="C9" s="17">
        <f>C34+C36+C38+C35+C37</f>
        <v>9.5</v>
      </c>
      <c r="D9" s="14">
        <f>C9*100%/B9</f>
        <v>5</v>
      </c>
      <c r="E9" s="30">
        <f>$E$4-D9</f>
        <v>-4</v>
      </c>
    </row>
    <row r="10" spans="1:5" ht="15">
      <c r="A10" s="25"/>
      <c r="B10" s="16"/>
      <c r="C10" s="17"/>
      <c r="D10" s="14"/>
      <c r="E10" s="30"/>
    </row>
    <row r="11" spans="1:5" ht="15">
      <c r="A11" s="25"/>
      <c r="B11" s="27"/>
      <c r="C11" s="26"/>
      <c r="D11" s="34"/>
      <c r="E11" s="30"/>
    </row>
    <row r="12" spans="1:5" ht="15">
      <c r="A12" s="11" t="s">
        <v>24</v>
      </c>
      <c r="B12" s="12">
        <f>SUM(B13:B17)</f>
        <v>646.5</v>
      </c>
      <c r="C12" s="13">
        <f>SUM(C13:C17)</f>
        <v>789</v>
      </c>
      <c r="D12" s="14">
        <f aca="true" t="shared" si="0" ref="D12:D18">C12*100%/B12</f>
        <v>1.2204176334106729</v>
      </c>
      <c r="E12" s="42">
        <f aca="true" t="shared" si="1" ref="E12:E18">$E$4-D12</f>
        <v>-0.2204176334106729</v>
      </c>
    </row>
    <row r="13" spans="1:5" ht="15">
      <c r="A13" s="15" t="s">
        <v>35</v>
      </c>
      <c r="B13" s="18">
        <f>B40</f>
        <v>66.8</v>
      </c>
      <c r="C13" s="18">
        <f>C40</f>
        <v>66.8</v>
      </c>
      <c r="D13" s="14">
        <f t="shared" si="0"/>
        <v>1</v>
      </c>
      <c r="E13" s="30">
        <f t="shared" si="1"/>
        <v>0</v>
      </c>
    </row>
    <row r="14" spans="1:5" ht="15">
      <c r="A14" s="15" t="s">
        <v>4</v>
      </c>
      <c r="B14" s="18">
        <f>B39</f>
        <v>408.8</v>
      </c>
      <c r="C14" s="18">
        <f>C39</f>
        <v>409.4</v>
      </c>
      <c r="D14" s="14">
        <f t="shared" si="0"/>
        <v>1.00146771037182</v>
      </c>
      <c r="E14" s="30">
        <f t="shared" si="1"/>
        <v>-0.0014677103718199191</v>
      </c>
    </row>
    <row r="15" spans="1:5" ht="15">
      <c r="A15" s="15" t="s">
        <v>23</v>
      </c>
      <c r="B15" s="18">
        <f aca="true" t="shared" si="2" ref="B15:C17">B41</f>
        <v>38.4</v>
      </c>
      <c r="C15" s="18">
        <f t="shared" si="2"/>
        <v>39</v>
      </c>
      <c r="D15" s="14">
        <f t="shared" si="0"/>
        <v>1.015625</v>
      </c>
      <c r="E15" s="30">
        <f t="shared" si="1"/>
        <v>-0.015625</v>
      </c>
    </row>
    <row r="16" spans="1:5" ht="15">
      <c r="A16" s="47" t="s">
        <v>30</v>
      </c>
      <c r="B16" s="18">
        <f t="shared" si="2"/>
        <v>132.5</v>
      </c>
      <c r="C16" s="18">
        <f t="shared" si="2"/>
        <v>273.8</v>
      </c>
      <c r="D16" s="14">
        <f t="shared" si="0"/>
        <v>2.066415094339623</v>
      </c>
      <c r="E16" s="30">
        <f t="shared" si="1"/>
        <v>-1.066415094339623</v>
      </c>
    </row>
    <row r="17" spans="1:5" ht="15">
      <c r="A17" s="24" t="s">
        <v>27</v>
      </c>
      <c r="B17" s="19">
        <f t="shared" si="2"/>
        <v>0</v>
      </c>
      <c r="C17" s="19">
        <f t="shared" si="2"/>
        <v>0</v>
      </c>
      <c r="D17" s="14" t="e">
        <f t="shared" si="0"/>
        <v>#DIV/0!</v>
      </c>
      <c r="E17" s="45" t="e">
        <f t="shared" si="1"/>
        <v>#DIV/0!</v>
      </c>
    </row>
    <row r="18" spans="1:5" ht="15">
      <c r="A18" s="21" t="s">
        <v>9</v>
      </c>
      <c r="B18" s="22">
        <f>B12+B7</f>
        <v>1208.6999999999998</v>
      </c>
      <c r="C18" s="23">
        <f>C12+C7</f>
        <v>1598.2</v>
      </c>
      <c r="D18" s="39">
        <f t="shared" si="0"/>
        <v>1.3222470422768267</v>
      </c>
      <c r="E18" s="42">
        <f t="shared" si="1"/>
        <v>-0.32224704227682666</v>
      </c>
    </row>
    <row r="19" spans="1:5" ht="15">
      <c r="A19" s="24"/>
      <c r="B19" s="25"/>
      <c r="C19" s="26"/>
      <c r="D19" s="25"/>
      <c r="E19" s="20"/>
    </row>
    <row r="20" spans="1:5" ht="14.25">
      <c r="A20" s="6" t="s">
        <v>5</v>
      </c>
      <c r="B20" s="7"/>
      <c r="C20" s="8"/>
      <c r="D20" s="16"/>
      <c r="E20" s="10"/>
    </row>
    <row r="21" spans="1:5" ht="14.25">
      <c r="A21" s="15" t="s">
        <v>6</v>
      </c>
      <c r="B21" s="40">
        <f>B7*100/B18</f>
        <v>46.512782328121126</v>
      </c>
      <c r="C21" s="46">
        <f>C7*100/C18</f>
        <v>50.63196095607558</v>
      </c>
      <c r="D21" s="16"/>
      <c r="E21" s="10"/>
    </row>
    <row r="22" spans="1:5" ht="15">
      <c r="A22" s="24" t="s">
        <v>21</v>
      </c>
      <c r="B22" s="19"/>
      <c r="C22" s="20"/>
      <c r="D22" s="27"/>
      <c r="E22" s="49"/>
    </row>
    <row r="23" spans="1:5" ht="14.25">
      <c r="A23" s="2"/>
      <c r="B23" s="2"/>
      <c r="C23" s="2"/>
      <c r="D23" s="2"/>
      <c r="E23" s="2"/>
    </row>
    <row r="24" spans="1:5" ht="15">
      <c r="A24" s="3" t="s">
        <v>11</v>
      </c>
      <c r="B24" s="3"/>
      <c r="C24" s="3"/>
      <c r="D24" s="3"/>
      <c r="E24" s="2"/>
    </row>
    <row r="25" spans="1:6" ht="15.75" thickBot="1">
      <c r="A25" s="2"/>
      <c r="B25" s="2"/>
      <c r="C25" s="2"/>
      <c r="D25" s="2"/>
      <c r="E25" s="44">
        <v>1</v>
      </c>
      <c r="F25" s="31" t="s">
        <v>20</v>
      </c>
    </row>
    <row r="26" spans="1:6" s="57" customFormat="1" ht="63.75" customHeight="1" thickBot="1">
      <c r="A26" s="51" t="s">
        <v>12</v>
      </c>
      <c r="B26" s="52" t="s">
        <v>2</v>
      </c>
      <c r="C26" s="53" t="s">
        <v>13</v>
      </c>
      <c r="D26" s="54" t="s">
        <v>0</v>
      </c>
      <c r="E26" s="55" t="s">
        <v>32</v>
      </c>
      <c r="F26" s="56" t="s">
        <v>19</v>
      </c>
    </row>
    <row r="27" spans="1:6" ht="14.25">
      <c r="A27" s="29"/>
      <c r="B27" s="8"/>
      <c r="C27" s="8"/>
      <c r="D27" s="8"/>
      <c r="E27" s="16"/>
      <c r="F27" s="1"/>
    </row>
    <row r="28" spans="1:6" ht="15.75" customHeight="1">
      <c r="A28" s="37" t="s">
        <v>14</v>
      </c>
      <c r="B28" s="35">
        <v>148.3</v>
      </c>
      <c r="C28" s="35">
        <v>192.6</v>
      </c>
      <c r="D28" s="36">
        <f aca="true" t="shared" si="3" ref="D28:D44">C28*100%/B28</f>
        <v>1.298718813216453</v>
      </c>
      <c r="E28" s="43">
        <f>$E$25-D28</f>
        <v>-0.2987188132164531</v>
      </c>
      <c r="F28" s="38">
        <f>C28*100%/C44</f>
        <v>0.12051057439619572</v>
      </c>
    </row>
    <row r="29" spans="1:6" ht="15.75" customHeight="1">
      <c r="A29" s="37" t="s">
        <v>36</v>
      </c>
      <c r="B29" s="35">
        <v>220</v>
      </c>
      <c r="C29" s="35">
        <v>422.8</v>
      </c>
      <c r="D29" s="36">
        <f t="shared" si="3"/>
        <v>1.9218181818181819</v>
      </c>
      <c r="E29" s="43">
        <f aca="true" t="shared" si="4" ref="E29:E44">$E$25-D29</f>
        <v>-0.9218181818181819</v>
      </c>
      <c r="F29" s="38">
        <f>C29*100%/C44</f>
        <v>0.26454761606807664</v>
      </c>
    </row>
    <row r="30" spans="1:6" ht="21" customHeight="1">
      <c r="A30" s="37" t="s">
        <v>15</v>
      </c>
      <c r="B30" s="35">
        <v>6.5</v>
      </c>
      <c r="C30" s="35">
        <v>9.9</v>
      </c>
      <c r="D30" s="36">
        <f t="shared" si="3"/>
        <v>1.5230769230769232</v>
      </c>
      <c r="E30" s="43">
        <f t="shared" si="4"/>
        <v>-0.5230769230769232</v>
      </c>
      <c r="F30" s="38">
        <f>C30*100%/C44</f>
        <v>0.006194468777374547</v>
      </c>
    </row>
    <row r="31" spans="1:6" ht="27.75" customHeight="1">
      <c r="A31" s="37" t="s">
        <v>16</v>
      </c>
      <c r="B31" s="35">
        <v>181.1</v>
      </c>
      <c r="C31" s="35">
        <v>169.5</v>
      </c>
      <c r="D31" s="36">
        <f t="shared" si="3"/>
        <v>0.9359469906129211</v>
      </c>
      <c r="E31" s="43">
        <f t="shared" si="4"/>
        <v>0.06405300938707892</v>
      </c>
      <c r="F31" s="38">
        <f>C31*100%/C44</f>
        <v>0.10605681391565512</v>
      </c>
    </row>
    <row r="32" spans="1:6" ht="30" customHeight="1">
      <c r="A32" s="48" t="s">
        <v>40</v>
      </c>
      <c r="B32" s="35">
        <v>2.9</v>
      </c>
      <c r="C32" s="35">
        <v>2.9</v>
      </c>
      <c r="D32" s="36">
        <f t="shared" si="3"/>
        <v>1</v>
      </c>
      <c r="E32" s="43">
        <f t="shared" si="4"/>
        <v>0</v>
      </c>
      <c r="F32" s="38">
        <f>C32*100%/C44</f>
        <v>0.0018145413590289078</v>
      </c>
    </row>
    <row r="33" spans="1:6" ht="29.25" customHeight="1">
      <c r="A33" s="48" t="s">
        <v>26</v>
      </c>
      <c r="B33" s="35">
        <v>1.5</v>
      </c>
      <c r="C33" s="35">
        <v>2</v>
      </c>
      <c r="D33" s="36">
        <f t="shared" si="3"/>
        <v>1.3333333333333333</v>
      </c>
      <c r="E33" s="43">
        <f t="shared" si="4"/>
        <v>-0.33333333333333326</v>
      </c>
      <c r="F33" s="38">
        <f>C33*100%/C44</f>
        <v>0.0012514078338130398</v>
      </c>
    </row>
    <row r="34" spans="1:6" ht="16.5" customHeight="1">
      <c r="A34" s="37" t="s">
        <v>17</v>
      </c>
      <c r="B34" s="35">
        <v>0.4</v>
      </c>
      <c r="C34" s="35">
        <v>4.7</v>
      </c>
      <c r="D34" s="36">
        <f t="shared" si="3"/>
        <v>11.75</v>
      </c>
      <c r="E34" s="43">
        <f t="shared" si="4"/>
        <v>-10.75</v>
      </c>
      <c r="F34" s="38">
        <f>C34*100%/C44</f>
        <v>0.002940808409460644</v>
      </c>
    </row>
    <row r="35" spans="1:6" ht="16.5" customHeight="1">
      <c r="A35" s="37" t="s">
        <v>33</v>
      </c>
      <c r="B35" s="35"/>
      <c r="C35" s="35">
        <v>0</v>
      </c>
      <c r="D35" s="36" t="e">
        <f t="shared" si="3"/>
        <v>#DIV/0!</v>
      </c>
      <c r="E35" s="58" t="e">
        <f t="shared" si="4"/>
        <v>#DIV/0!</v>
      </c>
      <c r="F35" s="38">
        <f>C35*100%/C44</f>
        <v>0</v>
      </c>
    </row>
    <row r="36" spans="1:6" ht="19.5" customHeight="1">
      <c r="A36" s="37" t="s">
        <v>28</v>
      </c>
      <c r="B36" s="35">
        <v>0</v>
      </c>
      <c r="C36" s="35">
        <v>0</v>
      </c>
      <c r="D36" s="36" t="e">
        <f t="shared" si="3"/>
        <v>#DIV/0!</v>
      </c>
      <c r="E36" s="43" t="e">
        <f t="shared" si="4"/>
        <v>#DIV/0!</v>
      </c>
      <c r="F36" s="38">
        <f>C36*100%/C44</f>
        <v>0</v>
      </c>
    </row>
    <row r="37" spans="1:6" ht="28.5" customHeight="1">
      <c r="A37" s="48" t="s">
        <v>37</v>
      </c>
      <c r="B37" s="35">
        <v>0</v>
      </c>
      <c r="C37" s="35">
        <v>0</v>
      </c>
      <c r="D37" s="36" t="e">
        <f t="shared" si="3"/>
        <v>#DIV/0!</v>
      </c>
      <c r="E37" s="43" t="e">
        <f t="shared" si="4"/>
        <v>#DIV/0!</v>
      </c>
      <c r="F37" s="38"/>
    </row>
    <row r="38" spans="1:6" ht="24.75" customHeight="1">
      <c r="A38" s="107" t="s">
        <v>39</v>
      </c>
      <c r="B38" s="35">
        <v>1.5</v>
      </c>
      <c r="C38" s="35">
        <v>4.8</v>
      </c>
      <c r="D38" s="36">
        <f t="shared" si="3"/>
        <v>3.1999999999999997</v>
      </c>
      <c r="E38" s="43">
        <f t="shared" si="4"/>
        <v>-2.1999999999999997</v>
      </c>
      <c r="F38" s="38">
        <f>C38*100%/C44</f>
        <v>0.0030033788011512956</v>
      </c>
    </row>
    <row r="39" spans="1:6" ht="22.5" customHeight="1">
      <c r="A39" s="37" t="s">
        <v>31</v>
      </c>
      <c r="B39" s="35">
        <v>408.8</v>
      </c>
      <c r="C39" s="35">
        <v>409.4</v>
      </c>
      <c r="D39" s="36">
        <f t="shared" si="3"/>
        <v>1.00146771037182</v>
      </c>
      <c r="E39" s="43">
        <f t="shared" si="4"/>
        <v>-0.0014677103718199191</v>
      </c>
      <c r="F39" s="38">
        <f>C39*100%/C44</f>
        <v>0.25616318358152923</v>
      </c>
    </row>
    <row r="40" spans="1:6" ht="20.25" customHeight="1">
      <c r="A40" s="37" t="s">
        <v>34</v>
      </c>
      <c r="B40" s="35">
        <v>66.8</v>
      </c>
      <c r="C40" s="35">
        <v>66.8</v>
      </c>
      <c r="D40" s="36">
        <f t="shared" si="3"/>
        <v>1</v>
      </c>
      <c r="E40" s="43">
        <f t="shared" si="4"/>
        <v>0</v>
      </c>
      <c r="F40" s="38">
        <f>C40*100%/C44</f>
        <v>0.04179702164935553</v>
      </c>
    </row>
    <row r="41" spans="1:6" ht="17.25" customHeight="1">
      <c r="A41" s="37" t="s">
        <v>23</v>
      </c>
      <c r="B41" s="35">
        <v>38.4</v>
      </c>
      <c r="C41" s="35">
        <v>39</v>
      </c>
      <c r="D41" s="36">
        <f t="shared" si="3"/>
        <v>1.015625</v>
      </c>
      <c r="E41" s="43">
        <f t="shared" si="4"/>
        <v>-0.015625</v>
      </c>
      <c r="F41" s="38">
        <f>C41*100%/C44</f>
        <v>0.024402452759354275</v>
      </c>
    </row>
    <row r="42" spans="1:6" ht="15">
      <c r="A42" s="48" t="s">
        <v>29</v>
      </c>
      <c r="B42" s="35">
        <v>132.5</v>
      </c>
      <c r="C42" s="35">
        <v>273.8</v>
      </c>
      <c r="D42" s="36">
        <f t="shared" si="3"/>
        <v>2.066415094339623</v>
      </c>
      <c r="E42" s="43">
        <f t="shared" si="4"/>
        <v>-1.066415094339623</v>
      </c>
      <c r="F42" s="38">
        <f>C42*100%/C44</f>
        <v>0.17131773244900517</v>
      </c>
    </row>
    <row r="43" spans="1:6" ht="15">
      <c r="A43" s="48" t="s">
        <v>27</v>
      </c>
      <c r="B43" s="35">
        <v>0</v>
      </c>
      <c r="C43" s="35">
        <v>0</v>
      </c>
      <c r="D43" s="36" t="e">
        <f t="shared" si="3"/>
        <v>#DIV/0!</v>
      </c>
      <c r="E43" s="43" t="e">
        <f t="shared" si="4"/>
        <v>#DIV/0!</v>
      </c>
      <c r="F43" s="38">
        <f>C43*100%/C44</f>
        <v>0</v>
      </c>
    </row>
    <row r="44" spans="1:6" ht="15">
      <c r="A44" s="37" t="s">
        <v>18</v>
      </c>
      <c r="B44" s="50">
        <f>SUM(B28:B43)</f>
        <v>1208.7</v>
      </c>
      <c r="C44" s="50">
        <f>SUM(C28:C43)</f>
        <v>1598.1999999999998</v>
      </c>
      <c r="D44" s="36">
        <f t="shared" si="3"/>
        <v>1.3222470422768262</v>
      </c>
      <c r="E44" s="43">
        <f t="shared" si="4"/>
        <v>-0.3222470422768262</v>
      </c>
      <c r="F44" s="38">
        <f>C44*100%/C44</f>
        <v>1</v>
      </c>
    </row>
    <row r="51" spans="1:5" ht="12.75">
      <c r="A51" s="59" t="s">
        <v>55</v>
      </c>
      <c r="B51" s="60"/>
      <c r="C51" s="60"/>
      <c r="D51" s="60"/>
      <c r="E51" s="60"/>
    </row>
    <row r="52" spans="1:5" ht="15">
      <c r="A52" s="61"/>
      <c r="B52" s="60"/>
      <c r="C52" s="60"/>
      <c r="D52" s="60"/>
      <c r="E52" s="60"/>
    </row>
    <row r="53" spans="4:5" ht="13.5" thickBot="1">
      <c r="D53" t="s">
        <v>25</v>
      </c>
      <c r="E53" s="41">
        <v>1</v>
      </c>
    </row>
    <row r="54" spans="1:5" ht="15">
      <c r="A54" s="32" t="s">
        <v>1</v>
      </c>
      <c r="B54" s="28" t="s">
        <v>2</v>
      </c>
      <c r="C54" s="28" t="s">
        <v>22</v>
      </c>
      <c r="D54" s="33" t="s">
        <v>0</v>
      </c>
      <c r="E54" s="5" t="s">
        <v>10</v>
      </c>
    </row>
    <row r="55" spans="1:5" ht="14.25">
      <c r="A55" s="7"/>
      <c r="B55" s="7"/>
      <c r="C55" s="8"/>
      <c r="D55" s="9"/>
      <c r="E55" s="8"/>
    </row>
    <row r="56" spans="1:5" ht="15">
      <c r="A56" s="12" t="s">
        <v>3</v>
      </c>
      <c r="B56" s="12">
        <f>B57+B58+B59</f>
        <v>886.4000000000001</v>
      </c>
      <c r="C56" s="13">
        <f>SUM(C57:C59)</f>
        <v>1012.7</v>
      </c>
      <c r="D56" s="14">
        <f>C56*100%/B56</f>
        <v>1.1424864620938628</v>
      </c>
      <c r="E56" s="30">
        <f>$E$4-D56</f>
        <v>-0.14248646209386284</v>
      </c>
    </row>
    <row r="57" spans="1:5" ht="15">
      <c r="A57" s="18" t="s">
        <v>7</v>
      </c>
      <c r="B57" s="16">
        <f>B77+B79+B80+B81+B82+B78</f>
        <v>828.2</v>
      </c>
      <c r="C57" s="16">
        <f>C77+C79+C80+C81+C82+C78</f>
        <v>941.7</v>
      </c>
      <c r="D57" s="14">
        <f>C57*100%/B57</f>
        <v>1.1370441922241004</v>
      </c>
      <c r="E57" s="30">
        <f>$E$4-D57</f>
        <v>-0.13704419222410036</v>
      </c>
    </row>
    <row r="58" spans="1:5" ht="15">
      <c r="A58" s="18" t="s">
        <v>8</v>
      </c>
      <c r="B58" s="16">
        <f>B83+B85+B87+B84+B86</f>
        <v>58.2</v>
      </c>
      <c r="C58" s="17">
        <f>C83+C85+C87+C84+C86</f>
        <v>71</v>
      </c>
      <c r="D58" s="14">
        <f>C58*100%/B58</f>
        <v>1.2199312714776631</v>
      </c>
      <c r="E58" s="30">
        <f>$E$4-D58</f>
        <v>-0.21993127147766312</v>
      </c>
    </row>
    <row r="59" spans="1:5" ht="15">
      <c r="A59" s="25"/>
      <c r="B59" s="16"/>
      <c r="C59" s="17"/>
      <c r="D59" s="14"/>
      <c r="E59" s="30"/>
    </row>
    <row r="60" spans="1:5" ht="15">
      <c r="A60" s="25"/>
      <c r="B60" s="27"/>
      <c r="C60" s="26"/>
      <c r="D60" s="34"/>
      <c r="E60" s="30"/>
    </row>
    <row r="61" spans="1:5" ht="15">
      <c r="A61" s="11" t="s">
        <v>24</v>
      </c>
      <c r="B61" s="12">
        <f>SUM(B62:B66)</f>
        <v>737</v>
      </c>
      <c r="C61" s="13">
        <f>SUM(C62:C66)</f>
        <v>751.3</v>
      </c>
      <c r="D61" s="14">
        <f aca="true" t="shared" si="5" ref="D61:D67">C61*100%/B61</f>
        <v>1.019402985074627</v>
      </c>
      <c r="E61" s="42">
        <f aca="true" t="shared" si="6" ref="E61:E67">$E$4-D61</f>
        <v>-0.0194029850746269</v>
      </c>
    </row>
    <row r="62" spans="1:5" ht="15">
      <c r="A62" s="15" t="s">
        <v>35</v>
      </c>
      <c r="B62" s="18">
        <f>B89</f>
        <v>37.5</v>
      </c>
      <c r="C62" s="18">
        <f>C89</f>
        <v>37.5</v>
      </c>
      <c r="D62" s="14">
        <f t="shared" si="5"/>
        <v>1</v>
      </c>
      <c r="E62" s="30">
        <f t="shared" si="6"/>
        <v>0</v>
      </c>
    </row>
    <row r="63" spans="1:5" ht="15">
      <c r="A63" s="15" t="s">
        <v>4</v>
      </c>
      <c r="B63" s="18">
        <f>B88</f>
        <v>344</v>
      </c>
      <c r="C63" s="18">
        <f>C88</f>
        <v>361.6</v>
      </c>
      <c r="D63" s="14">
        <f t="shared" si="5"/>
        <v>1.0511627906976744</v>
      </c>
      <c r="E63" s="30">
        <f t="shared" si="6"/>
        <v>-0.051162790697674376</v>
      </c>
    </row>
    <row r="64" spans="1:5" ht="15">
      <c r="A64" s="15" t="s">
        <v>23</v>
      </c>
      <c r="B64" s="18">
        <f aca="true" t="shared" si="7" ref="B64:C66">B90</f>
        <v>45.5</v>
      </c>
      <c r="C64" s="18">
        <f t="shared" si="7"/>
        <v>39</v>
      </c>
      <c r="D64" s="14">
        <f t="shared" si="5"/>
        <v>0.8571428571428571</v>
      </c>
      <c r="E64" s="30">
        <f t="shared" si="6"/>
        <v>0.1428571428571429</v>
      </c>
    </row>
    <row r="65" spans="1:5" ht="15">
      <c r="A65" s="47" t="s">
        <v>30</v>
      </c>
      <c r="B65" s="18">
        <f t="shared" si="7"/>
        <v>310</v>
      </c>
      <c r="C65" s="18">
        <f t="shared" si="7"/>
        <v>313.2</v>
      </c>
      <c r="D65" s="14">
        <f t="shared" si="5"/>
        <v>1.0103225806451612</v>
      </c>
      <c r="E65" s="30">
        <f t="shared" si="6"/>
        <v>-0.010322580645161228</v>
      </c>
    </row>
    <row r="66" spans="1:5" ht="15">
      <c r="A66" s="24" t="s">
        <v>27</v>
      </c>
      <c r="B66" s="19">
        <f t="shared" si="7"/>
        <v>0</v>
      </c>
      <c r="C66" s="19">
        <f t="shared" si="7"/>
        <v>0</v>
      </c>
      <c r="D66" s="14" t="e">
        <f t="shared" si="5"/>
        <v>#DIV/0!</v>
      </c>
      <c r="E66" s="45" t="e">
        <f t="shared" si="6"/>
        <v>#DIV/0!</v>
      </c>
    </row>
    <row r="67" spans="1:5" ht="15">
      <c r="A67" s="21" t="s">
        <v>9</v>
      </c>
      <c r="B67" s="22">
        <f>B61+B56</f>
        <v>1623.4</v>
      </c>
      <c r="C67" s="23">
        <f>C61+C56</f>
        <v>1764</v>
      </c>
      <c r="D67" s="39">
        <f t="shared" si="5"/>
        <v>1.086608352839719</v>
      </c>
      <c r="E67" s="42">
        <f t="shared" si="6"/>
        <v>-0.08660835283971902</v>
      </c>
    </row>
    <row r="68" spans="1:5" ht="15">
      <c r="A68" s="24"/>
      <c r="B68" s="25"/>
      <c r="C68" s="26"/>
      <c r="D68" s="25"/>
      <c r="E68" s="20"/>
    </row>
    <row r="69" spans="1:5" ht="14.25">
      <c r="A69" s="6" t="s">
        <v>5</v>
      </c>
      <c r="B69" s="7"/>
      <c r="C69" s="8"/>
      <c r="D69" s="16"/>
      <c r="E69" s="10"/>
    </row>
    <row r="70" spans="1:5" ht="14.25">
      <c r="A70" s="15" t="s">
        <v>6</v>
      </c>
      <c r="B70" s="40">
        <f>B56*100/B67</f>
        <v>54.601453739066166</v>
      </c>
      <c r="C70" s="46">
        <f>C56*100/C67</f>
        <v>57.409297052154194</v>
      </c>
      <c r="D70" s="16"/>
      <c r="E70" s="10"/>
    </row>
    <row r="71" spans="1:5" ht="15">
      <c r="A71" s="24" t="s">
        <v>21</v>
      </c>
      <c r="B71" s="19"/>
      <c r="C71" s="20"/>
      <c r="D71" s="27"/>
      <c r="E71" s="49"/>
    </row>
    <row r="72" spans="1:5" ht="14.25">
      <c r="A72" s="2"/>
      <c r="B72" s="2"/>
      <c r="C72" s="2"/>
      <c r="D72" s="2"/>
      <c r="E72" s="2"/>
    </row>
    <row r="73" spans="1:5" ht="15">
      <c r="A73" s="3" t="s">
        <v>11</v>
      </c>
      <c r="B73" s="3"/>
      <c r="C73" s="3"/>
      <c r="D73" s="3"/>
      <c r="E73" s="2"/>
    </row>
    <row r="74" spans="1:6" ht="15.75" thickBot="1">
      <c r="A74" s="2"/>
      <c r="B74" s="2"/>
      <c r="C74" s="2"/>
      <c r="D74" s="2"/>
      <c r="E74" s="44">
        <v>1</v>
      </c>
      <c r="F74" s="31" t="s">
        <v>20</v>
      </c>
    </row>
    <row r="75" spans="1:6" ht="45.75" thickBot="1">
      <c r="A75" s="51" t="s">
        <v>12</v>
      </c>
      <c r="B75" s="52" t="s">
        <v>2</v>
      </c>
      <c r="C75" s="53" t="s">
        <v>13</v>
      </c>
      <c r="D75" s="54" t="s">
        <v>0</v>
      </c>
      <c r="E75" s="55" t="s">
        <v>32</v>
      </c>
      <c r="F75" s="56" t="s">
        <v>19</v>
      </c>
    </row>
    <row r="76" spans="1:6" ht="14.25">
      <c r="A76" s="29"/>
      <c r="B76" s="8"/>
      <c r="C76" s="8"/>
      <c r="D76" s="8"/>
      <c r="E76" s="16"/>
      <c r="F76" s="1"/>
    </row>
    <row r="77" spans="1:6" ht="15">
      <c r="A77" s="37" t="s">
        <v>14</v>
      </c>
      <c r="B77" s="35">
        <v>221.3</v>
      </c>
      <c r="C77" s="35">
        <v>188.6</v>
      </c>
      <c r="D77" s="36">
        <f aca="true" t="shared" si="8" ref="D77:D93">C77*100%/B77</f>
        <v>0.8522367826479891</v>
      </c>
      <c r="E77" s="43">
        <f>$E$25-D77</f>
        <v>0.14776321735201092</v>
      </c>
      <c r="F77" s="38">
        <f>C77*100%/C93</f>
        <v>0.10691609977324262</v>
      </c>
    </row>
    <row r="78" spans="1:6" ht="15">
      <c r="A78" s="37" t="s">
        <v>36</v>
      </c>
      <c r="B78" s="35">
        <v>390</v>
      </c>
      <c r="C78" s="35">
        <v>509.3</v>
      </c>
      <c r="D78" s="36">
        <f t="shared" si="8"/>
        <v>1.305897435897436</v>
      </c>
      <c r="E78" s="43">
        <f aca="true" t="shared" si="9" ref="E78:E93">$E$25-D78</f>
        <v>-0.305897435897436</v>
      </c>
      <c r="F78" s="38">
        <f>C78*100%/C93</f>
        <v>0.288718820861678</v>
      </c>
    </row>
    <row r="79" spans="1:6" ht="15">
      <c r="A79" s="37" t="s">
        <v>15</v>
      </c>
      <c r="B79" s="35">
        <v>9.7</v>
      </c>
      <c r="C79" s="35">
        <v>11.2</v>
      </c>
      <c r="D79" s="36">
        <f t="shared" si="8"/>
        <v>1.154639175257732</v>
      </c>
      <c r="E79" s="43">
        <f t="shared" si="9"/>
        <v>-0.15463917525773208</v>
      </c>
      <c r="F79" s="38">
        <f>C79*100%/C93</f>
        <v>0.006349206349206349</v>
      </c>
    </row>
    <row r="80" spans="1:6" ht="15">
      <c r="A80" s="37" t="s">
        <v>16</v>
      </c>
      <c r="B80" s="35">
        <v>206.1</v>
      </c>
      <c r="C80" s="35">
        <v>231.4</v>
      </c>
      <c r="D80" s="36">
        <f t="shared" si="8"/>
        <v>1.1227559437166426</v>
      </c>
      <c r="E80" s="43">
        <f t="shared" si="9"/>
        <v>-0.12275594371664256</v>
      </c>
      <c r="F80" s="38">
        <f>C80*100%/C93</f>
        <v>0.13117913832199546</v>
      </c>
    </row>
    <row r="81" spans="1:6" ht="30">
      <c r="A81" s="112" t="s">
        <v>40</v>
      </c>
      <c r="B81" s="35">
        <v>0</v>
      </c>
      <c r="C81" s="35">
        <v>0</v>
      </c>
      <c r="D81" s="36" t="e">
        <f t="shared" si="8"/>
        <v>#DIV/0!</v>
      </c>
      <c r="E81" s="43" t="e">
        <f t="shared" si="9"/>
        <v>#DIV/0!</v>
      </c>
      <c r="F81" s="38">
        <f>C81*100%/C93</f>
        <v>0</v>
      </c>
    </row>
    <row r="82" spans="1:6" ht="30">
      <c r="A82" s="48" t="s">
        <v>26</v>
      </c>
      <c r="B82" s="35">
        <v>1.1</v>
      </c>
      <c r="C82" s="35">
        <v>1.2</v>
      </c>
      <c r="D82" s="36">
        <f t="shared" si="8"/>
        <v>1.0909090909090908</v>
      </c>
      <c r="E82" s="43">
        <f t="shared" si="9"/>
        <v>-0.09090909090909083</v>
      </c>
      <c r="F82" s="38">
        <f>C82*100%/C93</f>
        <v>0.0006802721088435374</v>
      </c>
    </row>
    <row r="83" spans="1:6" ht="15">
      <c r="A83" s="37" t="s">
        <v>17</v>
      </c>
      <c r="B83" s="35">
        <v>0.5</v>
      </c>
      <c r="C83" s="35">
        <v>5.4</v>
      </c>
      <c r="D83" s="36">
        <f t="shared" si="8"/>
        <v>10.8</v>
      </c>
      <c r="E83" s="43">
        <f t="shared" si="9"/>
        <v>-9.8</v>
      </c>
      <c r="F83" s="38">
        <f>C83*100%/C93</f>
        <v>0.0030612244897959186</v>
      </c>
    </row>
    <row r="84" spans="1:6" ht="15">
      <c r="A84" s="37" t="s">
        <v>33</v>
      </c>
      <c r="B84" s="35">
        <v>4.7</v>
      </c>
      <c r="C84" s="35">
        <v>6.4</v>
      </c>
      <c r="D84" s="36">
        <f t="shared" si="8"/>
        <v>1.3617021276595744</v>
      </c>
      <c r="E84" s="58">
        <f t="shared" si="9"/>
        <v>-0.36170212765957444</v>
      </c>
      <c r="F84" s="38">
        <f>C84*100%/C93</f>
        <v>0.0036281179138321997</v>
      </c>
    </row>
    <row r="85" spans="1:6" ht="15">
      <c r="A85" s="37" t="s">
        <v>28</v>
      </c>
      <c r="B85" s="35">
        <v>0</v>
      </c>
      <c r="C85" s="35">
        <v>0</v>
      </c>
      <c r="D85" s="36" t="e">
        <f t="shared" si="8"/>
        <v>#DIV/0!</v>
      </c>
      <c r="E85" s="43" t="e">
        <f t="shared" si="9"/>
        <v>#DIV/0!</v>
      </c>
      <c r="F85" s="38">
        <f>C85*100%/C93</f>
        <v>0</v>
      </c>
    </row>
    <row r="86" spans="1:6" ht="15">
      <c r="A86" s="48" t="s">
        <v>53</v>
      </c>
      <c r="B86" s="35">
        <v>53</v>
      </c>
      <c r="C86" s="35">
        <v>58.4</v>
      </c>
      <c r="D86" s="36">
        <f t="shared" si="8"/>
        <v>1.1018867924528302</v>
      </c>
      <c r="E86" s="43">
        <f t="shared" si="9"/>
        <v>-0.10188679245283017</v>
      </c>
      <c r="F86" s="38"/>
    </row>
    <row r="87" spans="1:6" ht="15">
      <c r="A87" s="107" t="s">
        <v>39</v>
      </c>
      <c r="B87" s="35">
        <v>0</v>
      </c>
      <c r="C87" s="35">
        <v>0.8</v>
      </c>
      <c r="D87" s="36" t="e">
        <f t="shared" si="8"/>
        <v>#DIV/0!</v>
      </c>
      <c r="E87" s="43" t="e">
        <f t="shared" si="9"/>
        <v>#DIV/0!</v>
      </c>
      <c r="F87" s="38">
        <f>C87*100%/C93</f>
        <v>0.00045351473922902497</v>
      </c>
    </row>
    <row r="88" spans="1:6" ht="15">
      <c r="A88" s="37" t="s">
        <v>31</v>
      </c>
      <c r="B88" s="35">
        <v>344</v>
      </c>
      <c r="C88" s="35">
        <v>361.6</v>
      </c>
      <c r="D88" s="36">
        <f t="shared" si="8"/>
        <v>1.0511627906976744</v>
      </c>
      <c r="E88" s="43">
        <f t="shared" si="9"/>
        <v>-0.051162790697674376</v>
      </c>
      <c r="F88" s="38">
        <f>C88*100%/C93</f>
        <v>0.20498866213151928</v>
      </c>
    </row>
    <row r="89" spans="1:6" ht="15">
      <c r="A89" s="37" t="s">
        <v>34</v>
      </c>
      <c r="B89" s="35">
        <v>37.5</v>
      </c>
      <c r="C89" s="35">
        <v>37.5</v>
      </c>
      <c r="D89" s="36">
        <f t="shared" si="8"/>
        <v>1</v>
      </c>
      <c r="E89" s="43">
        <f t="shared" si="9"/>
        <v>0</v>
      </c>
      <c r="F89" s="38">
        <f>C89*100%/C93</f>
        <v>0.021258503401360544</v>
      </c>
    </row>
    <row r="90" spans="1:6" ht="15">
      <c r="A90" s="37" t="s">
        <v>23</v>
      </c>
      <c r="B90" s="35">
        <v>45.5</v>
      </c>
      <c r="C90" s="35">
        <v>39</v>
      </c>
      <c r="D90" s="36">
        <f t="shared" si="8"/>
        <v>0.8571428571428571</v>
      </c>
      <c r="E90" s="43">
        <f t="shared" si="9"/>
        <v>0.1428571428571429</v>
      </c>
      <c r="F90" s="38">
        <f>C90*100%/C93</f>
        <v>0.022108843537414966</v>
      </c>
    </row>
    <row r="91" spans="1:6" ht="15">
      <c r="A91" s="48" t="s">
        <v>29</v>
      </c>
      <c r="B91" s="35">
        <v>310</v>
      </c>
      <c r="C91" s="35">
        <v>313.2</v>
      </c>
      <c r="D91" s="36">
        <f t="shared" si="8"/>
        <v>1.0103225806451612</v>
      </c>
      <c r="E91" s="43">
        <f t="shared" si="9"/>
        <v>-0.010322580645161228</v>
      </c>
      <c r="F91" s="38">
        <f>C91*100%/C93</f>
        <v>0.17755102040816326</v>
      </c>
    </row>
    <row r="92" spans="1:6" ht="15">
      <c r="A92" s="48" t="s">
        <v>27</v>
      </c>
      <c r="B92" s="35">
        <v>0</v>
      </c>
      <c r="C92" s="35">
        <v>0</v>
      </c>
      <c r="D92" s="36" t="e">
        <f t="shared" si="8"/>
        <v>#DIV/0!</v>
      </c>
      <c r="E92" s="43" t="e">
        <f t="shared" si="9"/>
        <v>#DIV/0!</v>
      </c>
      <c r="F92" s="38">
        <f>C92*100%/C93</f>
        <v>0</v>
      </c>
    </row>
    <row r="93" spans="1:6" ht="15">
      <c r="A93" s="37" t="s">
        <v>18</v>
      </c>
      <c r="B93" s="50">
        <f>SUM(B77:B92)</f>
        <v>1623.4</v>
      </c>
      <c r="C93" s="50">
        <f>SUM(C77:C92)</f>
        <v>1764</v>
      </c>
      <c r="D93" s="36">
        <f t="shared" si="8"/>
        <v>1.086608352839719</v>
      </c>
      <c r="E93" s="43">
        <f t="shared" si="9"/>
        <v>-0.08660835283971902</v>
      </c>
      <c r="F93" s="38">
        <f>C93*100%/C93</f>
        <v>1</v>
      </c>
    </row>
  </sheetData>
  <sheetProtection/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3"/>
  <sheetViews>
    <sheetView zoomScalePageLayoutView="0" workbookViewId="0" topLeftCell="A49">
      <selection activeCell="B17" sqref="B17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2" spans="1:5" ht="12.75">
      <c r="A2" s="59" t="s">
        <v>45</v>
      </c>
      <c r="B2" s="60"/>
      <c r="C2" s="60"/>
      <c r="D2" s="60"/>
      <c r="E2" s="60"/>
    </row>
    <row r="3" spans="1:5" ht="15">
      <c r="A3" s="61"/>
      <c r="B3" s="60"/>
      <c r="C3" s="60"/>
      <c r="D3" s="60"/>
      <c r="E3" s="60"/>
    </row>
    <row r="4" spans="3:5" ht="13.5" thickBot="1">
      <c r="C4" s="115" t="s">
        <v>38</v>
      </c>
      <c r="D4" t="s">
        <v>25</v>
      </c>
      <c r="E4" s="41">
        <v>1</v>
      </c>
    </row>
    <row r="5" spans="1:5" ht="21" customHeight="1">
      <c r="A5" s="32" t="s">
        <v>1</v>
      </c>
      <c r="B5" s="28" t="s">
        <v>2</v>
      </c>
      <c r="C5" s="28" t="s">
        <v>22</v>
      </c>
      <c r="D5" s="33" t="s">
        <v>0</v>
      </c>
      <c r="E5" s="5" t="s">
        <v>10</v>
      </c>
    </row>
    <row r="6" spans="1:5" ht="14.25">
      <c r="A6" s="7"/>
      <c r="B6" s="7"/>
      <c r="C6" s="8"/>
      <c r="D6" s="9"/>
      <c r="E6" s="8"/>
    </row>
    <row r="7" spans="1:5" ht="15">
      <c r="A7" s="12" t="s">
        <v>3</v>
      </c>
      <c r="B7" s="12">
        <f>B8+B9+B10</f>
        <v>697.7</v>
      </c>
      <c r="C7" s="13">
        <f>SUM(C8:C10)</f>
        <v>1068.6</v>
      </c>
      <c r="D7" s="14">
        <f>C7*100%/B7</f>
        <v>1.5316038411924893</v>
      </c>
      <c r="E7" s="30">
        <f>$E$4-D7</f>
        <v>-0.5316038411924893</v>
      </c>
    </row>
    <row r="8" spans="1:5" ht="15">
      <c r="A8" s="18" t="s">
        <v>7</v>
      </c>
      <c r="B8" s="16">
        <f>B28+B30+B31+B32+B33+B29</f>
        <v>695.6</v>
      </c>
      <c r="C8" s="16">
        <f>C28+C30+C31+C32+C33+C29</f>
        <v>1058</v>
      </c>
      <c r="D8" s="14">
        <f>C8*100%/B8</f>
        <v>1.5209890741805634</v>
      </c>
      <c r="E8" s="30">
        <f>$E$4-D8</f>
        <v>-0.5209890741805634</v>
      </c>
    </row>
    <row r="9" spans="1:5" ht="15">
      <c r="A9" s="18" t="s">
        <v>8</v>
      </c>
      <c r="B9" s="16">
        <f>B34+B36+B38+B35+B37</f>
        <v>2.1</v>
      </c>
      <c r="C9" s="17">
        <f>C34+C36+C38+C35+C37</f>
        <v>10.6</v>
      </c>
      <c r="D9" s="14">
        <f>C9*100%/B9</f>
        <v>5.0476190476190474</v>
      </c>
      <c r="E9" s="30">
        <f>$E$4-D9</f>
        <v>-4.0476190476190474</v>
      </c>
    </row>
    <row r="10" spans="1:5" ht="15">
      <c r="A10" s="25"/>
      <c r="B10" s="16"/>
      <c r="C10" s="17"/>
      <c r="D10" s="14"/>
      <c r="E10" s="30"/>
    </row>
    <row r="11" spans="1:5" ht="15">
      <c r="A11" s="25"/>
      <c r="B11" s="27"/>
      <c r="C11" s="26"/>
      <c r="D11" s="34"/>
      <c r="E11" s="30"/>
    </row>
    <row r="12" spans="1:5" ht="15">
      <c r="A12" s="11" t="s">
        <v>24</v>
      </c>
      <c r="B12" s="12">
        <f>SUM(B13:B17)</f>
        <v>787.5999999999999</v>
      </c>
      <c r="C12" s="13">
        <f>SUM(C13:C17)</f>
        <v>896</v>
      </c>
      <c r="D12" s="14">
        <f aca="true" t="shared" si="0" ref="D12:D18">C12*100%/B12</f>
        <v>1.1376333164042662</v>
      </c>
      <c r="E12" s="42">
        <f aca="true" t="shared" si="1" ref="E12:E18">$E$4-D12</f>
        <v>-0.13763331640426624</v>
      </c>
    </row>
    <row r="13" spans="1:5" ht="15">
      <c r="A13" s="15" t="s">
        <v>35</v>
      </c>
      <c r="B13" s="18">
        <f>B40</f>
        <v>66.8</v>
      </c>
      <c r="C13" s="18">
        <f>C40</f>
        <v>86.8</v>
      </c>
      <c r="D13" s="14">
        <f t="shared" si="0"/>
        <v>1.2994011976047903</v>
      </c>
      <c r="E13" s="30">
        <f t="shared" si="1"/>
        <v>-0.29940119760479034</v>
      </c>
    </row>
    <row r="14" spans="1:5" ht="15">
      <c r="A14" s="15" t="s">
        <v>4</v>
      </c>
      <c r="B14" s="18">
        <f>B39</f>
        <v>466.9</v>
      </c>
      <c r="C14" s="18">
        <f>C39</f>
        <v>467.5</v>
      </c>
      <c r="D14" s="14">
        <f t="shared" si="0"/>
        <v>1.0012850717498394</v>
      </c>
      <c r="E14" s="30">
        <f t="shared" si="1"/>
        <v>-0.0012850717498393838</v>
      </c>
    </row>
    <row r="15" spans="1:5" ht="15">
      <c r="A15" s="15" t="s">
        <v>23</v>
      </c>
      <c r="B15" s="18">
        <f aca="true" t="shared" si="2" ref="B15:C17">B41</f>
        <v>38.4</v>
      </c>
      <c r="C15" s="18">
        <f t="shared" si="2"/>
        <v>50.6</v>
      </c>
      <c r="D15" s="14">
        <f t="shared" si="0"/>
        <v>1.3177083333333335</v>
      </c>
      <c r="E15" s="30">
        <f t="shared" si="1"/>
        <v>-0.3177083333333335</v>
      </c>
    </row>
    <row r="16" spans="1:5" ht="15">
      <c r="A16" s="47" t="s">
        <v>30</v>
      </c>
      <c r="B16" s="18">
        <f t="shared" si="2"/>
        <v>215.5</v>
      </c>
      <c r="C16" s="18">
        <f t="shared" si="2"/>
        <v>291.1</v>
      </c>
      <c r="D16" s="14">
        <f t="shared" si="0"/>
        <v>1.3508120649651973</v>
      </c>
      <c r="E16" s="30">
        <f t="shared" si="1"/>
        <v>-0.35081206496519735</v>
      </c>
    </row>
    <row r="17" spans="1:5" ht="15">
      <c r="A17" s="24" t="s">
        <v>27</v>
      </c>
      <c r="B17" s="19">
        <f t="shared" si="2"/>
        <v>0</v>
      </c>
      <c r="C17" s="19">
        <f t="shared" si="2"/>
        <v>0</v>
      </c>
      <c r="D17" s="14" t="e">
        <f t="shared" si="0"/>
        <v>#DIV/0!</v>
      </c>
      <c r="E17" s="45" t="e">
        <f t="shared" si="1"/>
        <v>#DIV/0!</v>
      </c>
    </row>
    <row r="18" spans="1:5" ht="15">
      <c r="A18" s="21" t="s">
        <v>9</v>
      </c>
      <c r="B18" s="22">
        <f>B12+B7</f>
        <v>1485.3</v>
      </c>
      <c r="C18" s="23">
        <f>C12+C7</f>
        <v>1964.6</v>
      </c>
      <c r="D18" s="39">
        <f t="shared" si="0"/>
        <v>1.3226957516999933</v>
      </c>
      <c r="E18" s="42">
        <f t="shared" si="1"/>
        <v>-0.3226957516999933</v>
      </c>
    </row>
    <row r="19" spans="1:5" ht="15">
      <c r="A19" s="24"/>
      <c r="B19" s="25"/>
      <c r="C19" s="26"/>
      <c r="D19" s="25"/>
      <c r="E19" s="20"/>
    </row>
    <row r="20" spans="1:5" ht="14.25">
      <c r="A20" s="6" t="s">
        <v>5</v>
      </c>
      <c r="B20" s="7"/>
      <c r="C20" s="8"/>
      <c r="D20" s="16"/>
      <c r="E20" s="10"/>
    </row>
    <row r="21" spans="1:5" ht="14.25">
      <c r="A21" s="15" t="s">
        <v>6</v>
      </c>
      <c r="B21" s="40">
        <f>B7*100/B18</f>
        <v>46.973675351780784</v>
      </c>
      <c r="C21" s="46">
        <f>C7*100/C18</f>
        <v>54.39275170518171</v>
      </c>
      <c r="D21" s="16"/>
      <c r="E21" s="10"/>
    </row>
    <row r="22" spans="1:5" ht="15">
      <c r="A22" s="24" t="s">
        <v>21</v>
      </c>
      <c r="B22" s="19"/>
      <c r="C22" s="20"/>
      <c r="D22" s="27"/>
      <c r="E22" s="49"/>
    </row>
    <row r="23" spans="1:5" ht="14.25">
      <c r="A23" s="2"/>
      <c r="B23" s="2"/>
      <c r="C23" s="2"/>
      <c r="D23" s="2"/>
      <c r="E23" s="2"/>
    </row>
    <row r="24" spans="1:5" ht="15">
      <c r="A24" s="3" t="s">
        <v>11</v>
      </c>
      <c r="B24" s="3"/>
      <c r="C24" s="3"/>
      <c r="D24" s="3"/>
      <c r="E24" s="2"/>
    </row>
    <row r="25" spans="1:6" ht="15.75" thickBot="1">
      <c r="A25" s="2"/>
      <c r="B25" s="2"/>
      <c r="C25" s="2"/>
      <c r="D25" s="2"/>
      <c r="E25" s="44">
        <v>1</v>
      </c>
      <c r="F25" s="31" t="s">
        <v>20</v>
      </c>
    </row>
    <row r="26" spans="1:6" s="57" customFormat="1" ht="63.75" customHeight="1" thickBot="1">
      <c r="A26" s="51" t="s">
        <v>12</v>
      </c>
      <c r="B26" s="52" t="s">
        <v>2</v>
      </c>
      <c r="C26" s="53" t="s">
        <v>13</v>
      </c>
      <c r="D26" s="54" t="s">
        <v>0</v>
      </c>
      <c r="E26" s="55" t="s">
        <v>32</v>
      </c>
      <c r="F26" s="56" t="s">
        <v>19</v>
      </c>
    </row>
    <row r="27" spans="1:6" ht="14.25">
      <c r="A27" s="29"/>
      <c r="B27" s="8"/>
      <c r="C27" s="8"/>
      <c r="D27" s="8"/>
      <c r="E27" s="16"/>
      <c r="F27" s="1"/>
    </row>
    <row r="28" spans="1:6" ht="15.75" customHeight="1">
      <c r="A28" s="37" t="s">
        <v>14</v>
      </c>
      <c r="B28" s="35">
        <v>173.3</v>
      </c>
      <c r="C28" s="35">
        <v>218.2</v>
      </c>
      <c r="D28" s="36">
        <f aca="true" t="shared" si="3" ref="D28:D43">C28*100%/B28</f>
        <v>1.2590882862088861</v>
      </c>
      <c r="E28" s="43">
        <f aca="true" t="shared" si="4" ref="E28:E43">$E$25-D28</f>
        <v>-0.25908828620888613</v>
      </c>
      <c r="F28" s="38">
        <f>C28*100%/C44</f>
        <v>0.11106586582510435</v>
      </c>
    </row>
    <row r="29" spans="1:6" ht="15.75" customHeight="1">
      <c r="A29" s="37" t="s">
        <v>36</v>
      </c>
      <c r="B29" s="35">
        <v>330</v>
      </c>
      <c r="C29" s="35">
        <v>490.4</v>
      </c>
      <c r="D29" s="36">
        <f t="shared" si="3"/>
        <v>1.486060606060606</v>
      </c>
      <c r="E29" s="43">
        <f t="shared" si="4"/>
        <v>-0.4860606060606061</v>
      </c>
      <c r="F29" s="38">
        <f>C29*100%/C44</f>
        <v>0.24961824289931792</v>
      </c>
    </row>
    <row r="30" spans="1:6" ht="15.75" customHeight="1">
      <c r="A30" s="37" t="s">
        <v>15</v>
      </c>
      <c r="B30" s="35">
        <v>6.8</v>
      </c>
      <c r="C30" s="35">
        <v>31.4</v>
      </c>
      <c r="D30" s="36">
        <f t="shared" si="3"/>
        <v>4.617647058823529</v>
      </c>
      <c r="E30" s="43">
        <f t="shared" si="4"/>
        <v>-3.617647058823529</v>
      </c>
      <c r="F30" s="38">
        <f>C30*100%/C44</f>
        <v>0.01598289728188944</v>
      </c>
    </row>
    <row r="31" spans="1:6" ht="21" customHeight="1">
      <c r="A31" s="37" t="s">
        <v>16</v>
      </c>
      <c r="B31" s="35">
        <v>181.1</v>
      </c>
      <c r="C31" s="35">
        <v>313</v>
      </c>
      <c r="D31" s="36">
        <f t="shared" si="3"/>
        <v>1.7283268912203202</v>
      </c>
      <c r="E31" s="43">
        <f t="shared" si="4"/>
        <v>-0.7283268912203202</v>
      </c>
      <c r="F31" s="38">
        <f>C31*100%/C44</f>
        <v>0.15931996335131834</v>
      </c>
    </row>
    <row r="32" spans="1:6" ht="27.75" customHeight="1">
      <c r="A32" s="48" t="s">
        <v>40</v>
      </c>
      <c r="B32" s="35">
        <v>2.9</v>
      </c>
      <c r="C32" s="35">
        <v>2.9</v>
      </c>
      <c r="D32" s="36">
        <f t="shared" si="3"/>
        <v>1</v>
      </c>
      <c r="E32" s="43">
        <f t="shared" si="4"/>
        <v>0</v>
      </c>
      <c r="F32" s="38">
        <f>C32*100%/C44</f>
        <v>0.0014761274559706812</v>
      </c>
    </row>
    <row r="33" spans="1:6" ht="30" customHeight="1">
      <c r="A33" s="48" t="s">
        <v>26</v>
      </c>
      <c r="B33" s="35">
        <v>1.5</v>
      </c>
      <c r="C33" s="35">
        <v>2.1</v>
      </c>
      <c r="D33" s="36">
        <f t="shared" si="3"/>
        <v>1.4000000000000001</v>
      </c>
      <c r="E33" s="43">
        <f t="shared" si="4"/>
        <v>-0.40000000000000013</v>
      </c>
      <c r="F33" s="38">
        <f>C33*100%/C44</f>
        <v>0.0010689198819098036</v>
      </c>
    </row>
    <row r="34" spans="1:6" ht="16.5" customHeight="1">
      <c r="A34" s="37" t="s">
        <v>17</v>
      </c>
      <c r="B34" s="35">
        <v>0.6</v>
      </c>
      <c r="C34" s="35">
        <v>5</v>
      </c>
      <c r="D34" s="36">
        <f t="shared" si="3"/>
        <v>8.333333333333334</v>
      </c>
      <c r="E34" s="43">
        <f t="shared" si="4"/>
        <v>-7.333333333333334</v>
      </c>
      <c r="F34" s="38">
        <f>C34*100%/C44</f>
        <v>0.002545047337880485</v>
      </c>
    </row>
    <row r="35" spans="1:6" ht="16.5" customHeight="1">
      <c r="A35" s="37" t="s">
        <v>33</v>
      </c>
      <c r="B35" s="35">
        <v>0</v>
      </c>
      <c r="C35" s="35">
        <v>0</v>
      </c>
      <c r="D35" s="36" t="e">
        <f t="shared" si="3"/>
        <v>#DIV/0!</v>
      </c>
      <c r="E35" s="58" t="e">
        <f t="shared" si="4"/>
        <v>#DIV/0!</v>
      </c>
      <c r="F35" s="38">
        <f>C35*100%/C44</f>
        <v>0</v>
      </c>
    </row>
    <row r="36" spans="1:6" ht="16.5" customHeight="1">
      <c r="A36" s="37" t="s">
        <v>28</v>
      </c>
      <c r="B36" s="35">
        <v>0</v>
      </c>
      <c r="C36" s="35">
        <v>0</v>
      </c>
      <c r="D36" s="36" t="e">
        <f t="shared" si="3"/>
        <v>#DIV/0!</v>
      </c>
      <c r="E36" s="43" t="e">
        <f t="shared" si="4"/>
        <v>#DIV/0!</v>
      </c>
      <c r="F36" s="38">
        <f>C36*100%/C44</f>
        <v>0</v>
      </c>
    </row>
    <row r="37" spans="1:6" ht="27.75" customHeight="1">
      <c r="A37" s="48" t="s">
        <v>37</v>
      </c>
      <c r="B37" s="35">
        <v>0</v>
      </c>
      <c r="C37" s="35">
        <v>0</v>
      </c>
      <c r="D37" s="36" t="e">
        <f t="shared" si="3"/>
        <v>#DIV/0!</v>
      </c>
      <c r="E37" s="43" t="e">
        <f t="shared" si="4"/>
        <v>#DIV/0!</v>
      </c>
      <c r="F37" s="38">
        <f>C37*100%/C44</f>
        <v>0</v>
      </c>
    </row>
    <row r="38" spans="1:6" ht="19.5" customHeight="1">
      <c r="A38" s="107" t="s">
        <v>39</v>
      </c>
      <c r="B38" s="35">
        <v>1.5</v>
      </c>
      <c r="C38" s="35">
        <v>5.6</v>
      </c>
      <c r="D38" s="36">
        <f t="shared" si="3"/>
        <v>3.733333333333333</v>
      </c>
      <c r="E38" s="43">
        <f t="shared" si="4"/>
        <v>-2.733333333333333</v>
      </c>
      <c r="F38" s="38">
        <f>C38*100%/C44</f>
        <v>0.0028504530184261427</v>
      </c>
    </row>
    <row r="39" spans="1:6" ht="24.75" customHeight="1">
      <c r="A39" s="37" t="s">
        <v>31</v>
      </c>
      <c r="B39" s="35">
        <v>466.9</v>
      </c>
      <c r="C39" s="35">
        <v>467.5</v>
      </c>
      <c r="D39" s="36">
        <f t="shared" si="3"/>
        <v>1.0012850717498394</v>
      </c>
      <c r="E39" s="43">
        <f t="shared" si="4"/>
        <v>-0.0012850717498393838</v>
      </c>
      <c r="F39" s="38">
        <f>C39*100%/C44</f>
        <v>0.23796192609182532</v>
      </c>
    </row>
    <row r="40" spans="1:6" ht="24.75" customHeight="1">
      <c r="A40" s="37" t="s">
        <v>34</v>
      </c>
      <c r="B40" s="35">
        <v>66.8</v>
      </c>
      <c r="C40" s="35">
        <v>86.8</v>
      </c>
      <c r="D40" s="36">
        <f t="shared" si="3"/>
        <v>1.2994011976047903</v>
      </c>
      <c r="E40" s="43">
        <f t="shared" si="4"/>
        <v>-0.29940119760479034</v>
      </c>
      <c r="F40" s="38">
        <f>C40*100%/C44</f>
        <v>0.044182021785605215</v>
      </c>
    </row>
    <row r="41" spans="1:6" ht="22.5" customHeight="1">
      <c r="A41" s="37" t="s">
        <v>23</v>
      </c>
      <c r="B41" s="35">
        <v>38.4</v>
      </c>
      <c r="C41" s="35">
        <v>50.6</v>
      </c>
      <c r="D41" s="36">
        <f t="shared" si="3"/>
        <v>1.3177083333333335</v>
      </c>
      <c r="E41" s="43">
        <f t="shared" si="4"/>
        <v>-0.3177083333333335</v>
      </c>
      <c r="F41" s="38">
        <f>C41*100%/C44</f>
        <v>0.025755879059350506</v>
      </c>
    </row>
    <row r="42" spans="1:6" ht="20.25" customHeight="1">
      <c r="A42" s="48" t="s">
        <v>29</v>
      </c>
      <c r="B42" s="35">
        <v>215.5</v>
      </c>
      <c r="C42" s="35">
        <v>291.1</v>
      </c>
      <c r="D42" s="36">
        <f t="shared" si="3"/>
        <v>1.3508120649651973</v>
      </c>
      <c r="E42" s="43">
        <f t="shared" si="4"/>
        <v>-0.35081206496519735</v>
      </c>
      <c r="F42" s="38">
        <f>C42*100%/C44</f>
        <v>0.14817265601140184</v>
      </c>
    </row>
    <row r="43" spans="1:6" ht="17.25" customHeight="1">
      <c r="A43" s="48" t="s">
        <v>27</v>
      </c>
      <c r="B43" s="35">
        <v>0</v>
      </c>
      <c r="C43" s="35">
        <v>0</v>
      </c>
      <c r="D43" s="36" t="e">
        <f t="shared" si="3"/>
        <v>#DIV/0!</v>
      </c>
      <c r="E43" s="43" t="e">
        <f t="shared" si="4"/>
        <v>#DIV/0!</v>
      </c>
      <c r="F43" s="38">
        <f>C43*100%/C44</f>
        <v>0</v>
      </c>
    </row>
    <row r="44" spans="1:6" ht="15">
      <c r="A44" s="37" t="s">
        <v>18</v>
      </c>
      <c r="B44" s="50">
        <f>SUM(B28:B43)</f>
        <v>1485.3</v>
      </c>
      <c r="C44" s="116">
        <f>SUM(C28:C43)</f>
        <v>1964.6</v>
      </c>
      <c r="D44" s="36">
        <f>C44*100%/B44</f>
        <v>1.3226957516999933</v>
      </c>
      <c r="E44" s="43">
        <f>$E$25-D44</f>
        <v>-0.3226957516999933</v>
      </c>
      <c r="F44" s="38">
        <f>C44*100%/C44</f>
        <v>1</v>
      </c>
    </row>
    <row r="45" ht="12.75">
      <c r="D45" s="4"/>
    </row>
    <row r="51" spans="1:5" ht="12.75">
      <c r="A51" s="59" t="s">
        <v>56</v>
      </c>
      <c r="B51" s="60"/>
      <c r="C51" s="60"/>
      <c r="D51" s="60"/>
      <c r="E51" s="60"/>
    </row>
    <row r="52" spans="1:5" ht="15">
      <c r="A52" s="61"/>
      <c r="B52" s="60"/>
      <c r="C52" s="60"/>
      <c r="D52" s="60"/>
      <c r="E52" s="60"/>
    </row>
    <row r="53" spans="4:5" ht="13.5" thickBot="1">
      <c r="D53" t="s">
        <v>25</v>
      </c>
      <c r="E53" s="41">
        <v>1</v>
      </c>
    </row>
    <row r="54" spans="1:5" ht="15">
      <c r="A54" s="32" t="s">
        <v>1</v>
      </c>
      <c r="B54" s="28" t="s">
        <v>2</v>
      </c>
      <c r="C54" s="28" t="s">
        <v>22</v>
      </c>
      <c r="D54" s="33" t="s">
        <v>0</v>
      </c>
      <c r="E54" s="5" t="s">
        <v>10</v>
      </c>
    </row>
    <row r="55" spans="1:5" ht="14.25">
      <c r="A55" s="7"/>
      <c r="B55" s="7"/>
      <c r="C55" s="8"/>
      <c r="D55" s="9"/>
      <c r="E55" s="8"/>
    </row>
    <row r="56" spans="1:5" ht="15">
      <c r="A56" s="12" t="s">
        <v>3</v>
      </c>
      <c r="B56" s="12">
        <f>B57+B58+B59</f>
        <v>989.4000000000001</v>
      </c>
      <c r="C56" s="13">
        <f>SUM(C57:C59)</f>
        <v>1198.4</v>
      </c>
      <c r="D56" s="14">
        <f>C56*100%/B56</f>
        <v>1.2112391348291893</v>
      </c>
      <c r="E56" s="30">
        <f>$E$4-D56</f>
        <v>-0.21123913482918932</v>
      </c>
    </row>
    <row r="57" spans="1:5" ht="15">
      <c r="A57" s="18" t="s">
        <v>7</v>
      </c>
      <c r="B57" s="16">
        <f>B77+B79+B80+B81+B82+B78</f>
        <v>924.2</v>
      </c>
      <c r="C57" s="16">
        <f>C77+C79+C80+C81+C82+C78</f>
        <v>1126.2</v>
      </c>
      <c r="D57" s="14">
        <f>C57*100%/B57</f>
        <v>1.2185674096515906</v>
      </c>
      <c r="E57" s="30">
        <f>$E$4-D57</f>
        <v>-0.2185674096515906</v>
      </c>
    </row>
    <row r="58" spans="1:5" ht="15">
      <c r="A58" s="18" t="s">
        <v>8</v>
      </c>
      <c r="B58" s="16">
        <f>B83+B85+B87+B84+B86</f>
        <v>65.2</v>
      </c>
      <c r="C58" s="17">
        <f>C83+C85+C87+C84+C86</f>
        <v>72.2</v>
      </c>
      <c r="D58" s="14">
        <f>C58*100%/B58</f>
        <v>1.107361963190184</v>
      </c>
      <c r="E58" s="30">
        <f>$E$4-D58</f>
        <v>-0.1073619631901841</v>
      </c>
    </row>
    <row r="59" spans="1:5" ht="15">
      <c r="A59" s="25"/>
      <c r="B59" s="16"/>
      <c r="C59" s="17"/>
      <c r="D59" s="14"/>
      <c r="E59" s="30"/>
    </row>
    <row r="60" spans="1:5" ht="15">
      <c r="A60" s="25"/>
      <c r="B60" s="27"/>
      <c r="C60" s="26"/>
      <c r="D60" s="34"/>
      <c r="E60" s="30"/>
    </row>
    <row r="61" spans="1:5" ht="15">
      <c r="A61" s="11" t="s">
        <v>24</v>
      </c>
      <c r="B61" s="12">
        <f>SUM(B62:B66)</f>
        <v>835.5</v>
      </c>
      <c r="C61" s="13">
        <f>SUM(C62:C66)</f>
        <v>847.0999999999999</v>
      </c>
      <c r="D61" s="14">
        <f aca="true" t="shared" si="5" ref="D61:D67">C61*100%/B61</f>
        <v>1.0138839018551764</v>
      </c>
      <c r="E61" s="42">
        <f aca="true" t="shared" si="6" ref="E61:E67">$E$4-D61</f>
        <v>-0.013883901855176406</v>
      </c>
    </row>
    <row r="62" spans="1:5" ht="15">
      <c r="A62" s="15" t="s">
        <v>35</v>
      </c>
      <c r="B62" s="18">
        <f>B89</f>
        <v>37.5</v>
      </c>
      <c r="C62" s="18">
        <f>C89</f>
        <v>37.5</v>
      </c>
      <c r="D62" s="14">
        <f t="shared" si="5"/>
        <v>1</v>
      </c>
      <c r="E62" s="30">
        <f t="shared" si="6"/>
        <v>0</v>
      </c>
    </row>
    <row r="63" spans="1:5" ht="15">
      <c r="A63" s="15" t="s">
        <v>4</v>
      </c>
      <c r="B63" s="18">
        <f>B88</f>
        <v>406</v>
      </c>
      <c r="C63" s="18">
        <f>C88</f>
        <v>416.4</v>
      </c>
      <c r="D63" s="14">
        <f t="shared" si="5"/>
        <v>1.025615763546798</v>
      </c>
      <c r="E63" s="30">
        <f t="shared" si="6"/>
        <v>-0.025615763546797954</v>
      </c>
    </row>
    <row r="64" spans="1:5" ht="15">
      <c r="A64" s="15" t="s">
        <v>23</v>
      </c>
      <c r="B64" s="18">
        <f aca="true" t="shared" si="7" ref="B64:C66">B90</f>
        <v>52</v>
      </c>
      <c r="C64" s="18">
        <f t="shared" si="7"/>
        <v>52</v>
      </c>
      <c r="D64" s="14">
        <f t="shared" si="5"/>
        <v>1</v>
      </c>
      <c r="E64" s="30">
        <f t="shared" si="6"/>
        <v>0</v>
      </c>
    </row>
    <row r="65" spans="1:5" ht="15">
      <c r="A65" s="47" t="s">
        <v>30</v>
      </c>
      <c r="B65" s="18">
        <f t="shared" si="7"/>
        <v>340</v>
      </c>
      <c r="C65" s="18">
        <f t="shared" si="7"/>
        <v>341.2</v>
      </c>
      <c r="D65" s="14">
        <f t="shared" si="5"/>
        <v>1.0035294117647058</v>
      </c>
      <c r="E65" s="30">
        <f t="shared" si="6"/>
        <v>-0.003529411764705781</v>
      </c>
    </row>
    <row r="66" spans="1:5" ht="15">
      <c r="A66" s="24" t="s">
        <v>27</v>
      </c>
      <c r="B66" s="19">
        <f t="shared" si="7"/>
        <v>0</v>
      </c>
      <c r="C66" s="19">
        <f t="shared" si="7"/>
        <v>0</v>
      </c>
      <c r="D66" s="14" t="e">
        <f t="shared" si="5"/>
        <v>#DIV/0!</v>
      </c>
      <c r="E66" s="45" t="e">
        <f t="shared" si="6"/>
        <v>#DIV/0!</v>
      </c>
    </row>
    <row r="67" spans="1:5" ht="15">
      <c r="A67" s="21" t="s">
        <v>9</v>
      </c>
      <c r="B67" s="22">
        <f>B61+B56</f>
        <v>1824.9</v>
      </c>
      <c r="C67" s="23">
        <f>C61+C56</f>
        <v>2045.5</v>
      </c>
      <c r="D67" s="39">
        <f t="shared" si="5"/>
        <v>1.1208833360732093</v>
      </c>
      <c r="E67" s="42">
        <f t="shared" si="6"/>
        <v>-0.12088333607320934</v>
      </c>
    </row>
    <row r="68" spans="1:5" ht="15">
      <c r="A68" s="24"/>
      <c r="B68" s="25"/>
      <c r="C68" s="26"/>
      <c r="D68" s="25"/>
      <c r="E68" s="20"/>
    </row>
    <row r="69" spans="1:5" ht="14.25">
      <c r="A69" s="6" t="s">
        <v>5</v>
      </c>
      <c r="B69" s="7"/>
      <c r="C69" s="8"/>
      <c r="D69" s="16"/>
      <c r="E69" s="10"/>
    </row>
    <row r="70" spans="1:5" ht="14.25">
      <c r="A70" s="15" t="s">
        <v>6</v>
      </c>
      <c r="B70" s="40">
        <f>B56*100/B67</f>
        <v>54.21666940654283</v>
      </c>
      <c r="C70" s="46">
        <f>C56*100/C67</f>
        <v>58.58714250794427</v>
      </c>
      <c r="D70" s="16"/>
      <c r="E70" s="10"/>
    </row>
    <row r="71" spans="1:5" ht="15">
      <c r="A71" s="24" t="s">
        <v>21</v>
      </c>
      <c r="B71" s="19"/>
      <c r="C71" s="20"/>
      <c r="D71" s="27"/>
      <c r="E71" s="49"/>
    </row>
    <row r="72" spans="1:5" ht="14.25">
      <c r="A72" s="2"/>
      <c r="B72" s="2"/>
      <c r="C72" s="2"/>
      <c r="D72" s="2"/>
      <c r="E72" s="2"/>
    </row>
    <row r="73" spans="1:5" ht="15">
      <c r="A73" s="3" t="s">
        <v>11</v>
      </c>
      <c r="B73" s="3"/>
      <c r="C73" s="3"/>
      <c r="D73" s="3"/>
      <c r="E73" s="2"/>
    </row>
    <row r="74" spans="1:6" ht="15.75" thickBot="1">
      <c r="A74" s="2"/>
      <c r="B74" s="2"/>
      <c r="C74" s="2"/>
      <c r="D74" s="2"/>
      <c r="E74" s="44">
        <v>1</v>
      </c>
      <c r="F74" s="31" t="s">
        <v>20</v>
      </c>
    </row>
    <row r="75" spans="1:6" ht="45.75" thickBot="1">
      <c r="A75" s="51" t="s">
        <v>12</v>
      </c>
      <c r="B75" s="52" t="s">
        <v>2</v>
      </c>
      <c r="C75" s="53" t="s">
        <v>13</v>
      </c>
      <c r="D75" s="54" t="s">
        <v>0</v>
      </c>
      <c r="E75" s="55" t="s">
        <v>32</v>
      </c>
      <c r="F75" s="56" t="s">
        <v>19</v>
      </c>
    </row>
    <row r="76" spans="1:6" ht="14.25">
      <c r="A76" s="29"/>
      <c r="B76" s="8"/>
      <c r="C76" s="8"/>
      <c r="D76" s="8"/>
      <c r="E76" s="16"/>
      <c r="F76" s="1"/>
    </row>
    <row r="77" spans="1:6" ht="15">
      <c r="A77" s="37" t="s">
        <v>14</v>
      </c>
      <c r="B77" s="35">
        <v>226.3</v>
      </c>
      <c r="C77" s="35">
        <v>213.1</v>
      </c>
      <c r="D77" s="36">
        <f aca="true" t="shared" si="8" ref="D77:D93">C77*100%/B77</f>
        <v>0.9416703490941227</v>
      </c>
      <c r="E77" s="43">
        <f>$E$25-D77</f>
        <v>0.05832965090587727</v>
      </c>
      <c r="F77" s="38">
        <f>C77*100%/C93</f>
        <v>0.10417990711317525</v>
      </c>
    </row>
    <row r="78" spans="1:6" ht="15">
      <c r="A78" s="37" t="s">
        <v>36</v>
      </c>
      <c r="B78" s="35">
        <v>450</v>
      </c>
      <c r="C78" s="35">
        <v>589.6</v>
      </c>
      <c r="D78" s="36">
        <f t="shared" si="8"/>
        <v>1.3102222222222222</v>
      </c>
      <c r="E78" s="43">
        <f aca="true" t="shared" si="9" ref="E78:E93">$E$25-D78</f>
        <v>-0.3102222222222222</v>
      </c>
      <c r="F78" s="38">
        <f>C78*100%/C93</f>
        <v>0.28824248350036663</v>
      </c>
    </row>
    <row r="79" spans="1:6" ht="15">
      <c r="A79" s="37" t="s">
        <v>15</v>
      </c>
      <c r="B79" s="35">
        <v>15.7</v>
      </c>
      <c r="C79" s="35">
        <v>14.1</v>
      </c>
      <c r="D79" s="36">
        <f t="shared" si="8"/>
        <v>0.8980891719745223</v>
      </c>
      <c r="E79" s="43">
        <f t="shared" si="9"/>
        <v>0.10191082802547768</v>
      </c>
      <c r="F79" s="38">
        <f>C79*100%/C93</f>
        <v>0.006893180151552187</v>
      </c>
    </row>
    <row r="80" spans="1:6" ht="15">
      <c r="A80" s="37" t="s">
        <v>16</v>
      </c>
      <c r="B80" s="35">
        <v>231.1</v>
      </c>
      <c r="C80" s="35">
        <v>308.2</v>
      </c>
      <c r="D80" s="36">
        <f t="shared" si="8"/>
        <v>1.333621808740805</v>
      </c>
      <c r="E80" s="43">
        <f t="shared" si="9"/>
        <v>-0.33362180874080494</v>
      </c>
      <c r="F80" s="38">
        <f>C80*100%/C93</f>
        <v>0.15067220728428254</v>
      </c>
    </row>
    <row r="81" spans="1:6" ht="30">
      <c r="A81" s="112" t="s">
        <v>40</v>
      </c>
      <c r="B81" s="35">
        <v>0</v>
      </c>
      <c r="C81" s="35">
        <v>0</v>
      </c>
      <c r="D81" s="36" t="e">
        <f t="shared" si="8"/>
        <v>#DIV/0!</v>
      </c>
      <c r="E81" s="43" t="e">
        <f t="shared" si="9"/>
        <v>#DIV/0!</v>
      </c>
      <c r="F81" s="38">
        <f>C81*100%/C93</f>
        <v>0</v>
      </c>
    </row>
    <row r="82" spans="1:6" ht="30">
      <c r="A82" s="48" t="s">
        <v>26</v>
      </c>
      <c r="B82" s="35">
        <v>1.1</v>
      </c>
      <c r="C82" s="35">
        <v>1.2</v>
      </c>
      <c r="D82" s="36">
        <f t="shared" si="8"/>
        <v>1.0909090909090908</v>
      </c>
      <c r="E82" s="43">
        <f t="shared" si="9"/>
        <v>-0.09090909090909083</v>
      </c>
      <c r="F82" s="38">
        <f>C82*100%/C93</f>
        <v>0.000586653629919335</v>
      </c>
    </row>
    <row r="83" spans="1:6" ht="15">
      <c r="A83" s="37" t="s">
        <v>17</v>
      </c>
      <c r="B83" s="35">
        <v>0.5</v>
      </c>
      <c r="C83" s="35">
        <v>6.3</v>
      </c>
      <c r="D83" s="36">
        <f t="shared" si="8"/>
        <v>12.6</v>
      </c>
      <c r="E83" s="43">
        <f t="shared" si="9"/>
        <v>-11.6</v>
      </c>
      <c r="F83" s="38">
        <f>C83*100%/C93</f>
        <v>0.0030799315570765088</v>
      </c>
    </row>
    <row r="84" spans="1:6" ht="15">
      <c r="A84" s="37" t="s">
        <v>33</v>
      </c>
      <c r="B84" s="35">
        <v>6.7</v>
      </c>
      <c r="C84" s="35">
        <v>6.7</v>
      </c>
      <c r="D84" s="36">
        <f t="shared" si="8"/>
        <v>1</v>
      </c>
      <c r="E84" s="58">
        <f t="shared" si="9"/>
        <v>0</v>
      </c>
      <c r="F84" s="38">
        <f>C84*100%/C93</f>
        <v>0.003275482767049621</v>
      </c>
    </row>
    <row r="85" spans="1:6" ht="15">
      <c r="A85" s="37" t="s">
        <v>28</v>
      </c>
      <c r="B85" s="35">
        <v>0</v>
      </c>
      <c r="C85" s="35">
        <v>0</v>
      </c>
      <c r="D85" s="36" t="e">
        <f t="shared" si="8"/>
        <v>#DIV/0!</v>
      </c>
      <c r="E85" s="43" t="e">
        <f t="shared" si="9"/>
        <v>#DIV/0!</v>
      </c>
      <c r="F85" s="38">
        <f>C85*100%/C93</f>
        <v>0</v>
      </c>
    </row>
    <row r="86" spans="1:6" ht="15">
      <c r="A86" s="48" t="s">
        <v>53</v>
      </c>
      <c r="B86" s="35">
        <v>58</v>
      </c>
      <c r="C86" s="35">
        <v>58.4</v>
      </c>
      <c r="D86" s="36">
        <f t="shared" si="8"/>
        <v>1.006896551724138</v>
      </c>
      <c r="E86" s="43">
        <f t="shared" si="9"/>
        <v>-0.006896551724137945</v>
      </c>
      <c r="F86" s="38"/>
    </row>
    <row r="87" spans="1:6" ht="15">
      <c r="A87" s="107" t="s">
        <v>39</v>
      </c>
      <c r="B87" s="35">
        <v>0</v>
      </c>
      <c r="C87" s="35">
        <v>0.8</v>
      </c>
      <c r="D87" s="36" t="e">
        <f t="shared" si="8"/>
        <v>#DIV/0!</v>
      </c>
      <c r="E87" s="43" t="e">
        <f t="shared" si="9"/>
        <v>#DIV/0!</v>
      </c>
      <c r="F87" s="38">
        <f>C87*100%/C93</f>
        <v>0.0003911024199462234</v>
      </c>
    </row>
    <row r="88" spans="1:6" ht="15">
      <c r="A88" s="37" t="s">
        <v>31</v>
      </c>
      <c r="B88" s="35">
        <v>406</v>
      </c>
      <c r="C88" s="35">
        <v>416.4</v>
      </c>
      <c r="D88" s="36">
        <f t="shared" si="8"/>
        <v>1.025615763546798</v>
      </c>
      <c r="E88" s="43">
        <f t="shared" si="9"/>
        <v>-0.025615763546797954</v>
      </c>
      <c r="F88" s="38">
        <f>C88*100%/C93</f>
        <v>0.20356880958200926</v>
      </c>
    </row>
    <row r="89" spans="1:6" ht="15">
      <c r="A89" s="37" t="s">
        <v>34</v>
      </c>
      <c r="B89" s="35">
        <v>37.5</v>
      </c>
      <c r="C89" s="35">
        <v>37.5</v>
      </c>
      <c r="D89" s="36">
        <f t="shared" si="8"/>
        <v>1</v>
      </c>
      <c r="E89" s="43">
        <f t="shared" si="9"/>
        <v>0</v>
      </c>
      <c r="F89" s="38">
        <f>C89*100%/C93</f>
        <v>0.01833292593497922</v>
      </c>
    </row>
    <row r="90" spans="1:6" ht="15">
      <c r="A90" s="37" t="s">
        <v>23</v>
      </c>
      <c r="B90" s="35">
        <v>52</v>
      </c>
      <c r="C90" s="35">
        <v>52</v>
      </c>
      <c r="D90" s="36">
        <f t="shared" si="8"/>
        <v>1</v>
      </c>
      <c r="E90" s="43">
        <f t="shared" si="9"/>
        <v>0</v>
      </c>
      <c r="F90" s="38">
        <f>C90*100%/C93</f>
        <v>0.02542165729650452</v>
      </c>
    </row>
    <row r="91" spans="1:6" ht="15">
      <c r="A91" s="48" t="s">
        <v>29</v>
      </c>
      <c r="B91" s="35">
        <v>340</v>
      </c>
      <c r="C91" s="35">
        <v>341.2</v>
      </c>
      <c r="D91" s="36">
        <f t="shared" si="8"/>
        <v>1.0035294117647058</v>
      </c>
      <c r="E91" s="43">
        <f t="shared" si="9"/>
        <v>-0.003529411764705781</v>
      </c>
      <c r="F91" s="38">
        <f>C91*100%/C93</f>
        <v>0.16680518210706427</v>
      </c>
    </row>
    <row r="92" spans="1:6" ht="15">
      <c r="A92" s="48" t="s">
        <v>27</v>
      </c>
      <c r="B92" s="35">
        <v>0</v>
      </c>
      <c r="C92" s="35">
        <v>0</v>
      </c>
      <c r="D92" s="36" t="e">
        <f t="shared" si="8"/>
        <v>#DIV/0!</v>
      </c>
      <c r="E92" s="43" t="e">
        <f t="shared" si="9"/>
        <v>#DIV/0!</v>
      </c>
      <c r="F92" s="38">
        <f>C92*100%/C93</f>
        <v>0</v>
      </c>
    </row>
    <row r="93" spans="1:6" ht="15">
      <c r="A93" s="37" t="s">
        <v>18</v>
      </c>
      <c r="B93" s="50">
        <f>SUM(B77:B92)</f>
        <v>1824.9</v>
      </c>
      <c r="C93" s="50">
        <f>SUM(C77:C92)</f>
        <v>2045.5000000000002</v>
      </c>
      <c r="D93" s="36">
        <f t="shared" si="8"/>
        <v>1.1208833360732096</v>
      </c>
      <c r="E93" s="43">
        <f t="shared" si="9"/>
        <v>-0.12088333607320956</v>
      </c>
      <c r="F93" s="38">
        <f>C93*100%/C93</f>
        <v>1</v>
      </c>
    </row>
  </sheetData>
  <sheetProtection/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3"/>
  <sheetViews>
    <sheetView zoomScalePageLayoutView="0" workbookViewId="0" topLeftCell="A87">
      <selection activeCell="A101" sqref="A101:D104"/>
    </sheetView>
  </sheetViews>
  <sheetFormatPr defaultColWidth="9.00390625" defaultRowHeight="12.75"/>
  <cols>
    <col min="1" max="1" width="30.125" style="0" customWidth="1"/>
    <col min="2" max="2" width="11.125" style="0" customWidth="1"/>
    <col min="3" max="3" width="9.875" style="0" customWidth="1"/>
    <col min="4" max="4" width="12.00390625" style="0" customWidth="1"/>
    <col min="5" max="5" width="15.00390625" style="0" customWidth="1"/>
    <col min="6" max="6" width="12.75390625" style="0" customWidth="1"/>
  </cols>
  <sheetData>
    <row r="2" spans="1:5" ht="12.75">
      <c r="A2" s="117" t="s">
        <v>46</v>
      </c>
      <c r="B2" s="118"/>
      <c r="C2" s="118"/>
      <c r="D2" s="118"/>
      <c r="E2" s="118"/>
    </row>
    <row r="3" spans="1:5" ht="15">
      <c r="A3" s="119"/>
      <c r="B3" s="118"/>
      <c r="C3" s="118"/>
      <c r="D3" s="118"/>
      <c r="E3" s="118"/>
    </row>
    <row r="4" spans="3:5" ht="13.5" thickBot="1">
      <c r="C4" s="115" t="s">
        <v>38</v>
      </c>
      <c r="D4" t="s">
        <v>25</v>
      </c>
      <c r="E4" s="41">
        <v>1</v>
      </c>
    </row>
    <row r="5" spans="1:5" ht="21" customHeight="1">
      <c r="A5" s="32" t="s">
        <v>1</v>
      </c>
      <c r="B5" s="28" t="s">
        <v>2</v>
      </c>
      <c r="C5" s="28" t="s">
        <v>22</v>
      </c>
      <c r="D5" s="33" t="s">
        <v>0</v>
      </c>
      <c r="E5" s="5" t="s">
        <v>10</v>
      </c>
    </row>
    <row r="6" spans="1:5" ht="14.25">
      <c r="A6" s="7"/>
      <c r="B6" s="7"/>
      <c r="C6" s="8"/>
      <c r="D6" s="9"/>
      <c r="E6" s="8"/>
    </row>
    <row r="7" spans="1:5" ht="15">
      <c r="A7" s="12" t="s">
        <v>3</v>
      </c>
      <c r="B7" s="12">
        <f>B8+B9+B10</f>
        <v>796.3000000000001</v>
      </c>
      <c r="C7" s="13">
        <f>SUM(C8:C10)</f>
        <v>1254.5</v>
      </c>
      <c r="D7" s="14">
        <f>C7*100%/B7</f>
        <v>1.5754112771568503</v>
      </c>
      <c r="E7" s="30">
        <f>$E$4-D7</f>
        <v>-0.5754112771568503</v>
      </c>
    </row>
    <row r="8" spans="1:5" ht="15">
      <c r="A8" s="18" t="s">
        <v>7</v>
      </c>
      <c r="B8" s="16">
        <f>B28+B30+B31+B32+B33+B29</f>
        <v>793.7</v>
      </c>
      <c r="C8" s="16">
        <f>C28+C30+C31+C32+C33+C29</f>
        <v>1241.6</v>
      </c>
      <c r="D8" s="14">
        <f>C8*100%/B8</f>
        <v>1.564319012221242</v>
      </c>
      <c r="E8" s="30">
        <f>$E$4-D8</f>
        <v>-0.564319012221242</v>
      </c>
    </row>
    <row r="9" spans="1:5" ht="15">
      <c r="A9" s="18" t="s">
        <v>8</v>
      </c>
      <c r="B9" s="16">
        <f>B34+B36+B38+B35+B37</f>
        <v>2.6</v>
      </c>
      <c r="C9" s="17">
        <f>C34+C36+C38+C35+C37</f>
        <v>12.899999999999999</v>
      </c>
      <c r="D9" s="14">
        <f>C9*100%/B9</f>
        <v>4.961538461538461</v>
      </c>
      <c r="E9" s="30">
        <f>$E$4-D9</f>
        <v>-3.961538461538461</v>
      </c>
    </row>
    <row r="10" spans="1:5" ht="15">
      <c r="A10" s="25"/>
      <c r="B10" s="16"/>
      <c r="C10" s="17"/>
      <c r="D10" s="14"/>
      <c r="E10" s="30"/>
    </row>
    <row r="11" spans="1:5" ht="15">
      <c r="A11" s="25"/>
      <c r="B11" s="27"/>
      <c r="C11" s="26"/>
      <c r="D11" s="34"/>
      <c r="E11" s="30"/>
    </row>
    <row r="12" spans="1:5" ht="15">
      <c r="A12" s="11" t="s">
        <v>24</v>
      </c>
      <c r="B12" s="12">
        <f>SUM(B13:B17)</f>
        <v>891.3</v>
      </c>
      <c r="C12" s="13">
        <f>SUM(C13:C17)</f>
        <v>954.1</v>
      </c>
      <c r="D12" s="14">
        <f aca="true" t="shared" si="0" ref="D12:D18">C12*100%/B12</f>
        <v>1.070458880287221</v>
      </c>
      <c r="E12" s="42">
        <f aca="true" t="shared" si="1" ref="E12:E18">$E$4-D12</f>
        <v>-0.07045888028722103</v>
      </c>
    </row>
    <row r="13" spans="1:5" ht="15">
      <c r="A13" s="15" t="s">
        <v>35</v>
      </c>
      <c r="B13" s="18">
        <f>B40</f>
        <v>66.8</v>
      </c>
      <c r="C13" s="18">
        <f>C40</f>
        <v>86.8</v>
      </c>
      <c r="D13" s="14">
        <f t="shared" si="0"/>
        <v>1.2994011976047903</v>
      </c>
      <c r="E13" s="30">
        <f t="shared" si="1"/>
        <v>-0.29940119760479034</v>
      </c>
    </row>
    <row r="14" spans="1:5" ht="15">
      <c r="A14" s="15" t="s">
        <v>4</v>
      </c>
      <c r="B14" s="18">
        <f>B39</f>
        <v>525</v>
      </c>
      <c r="C14" s="18">
        <f>C39</f>
        <v>525.6</v>
      </c>
      <c r="D14" s="14">
        <f t="shared" si="0"/>
        <v>1.0011428571428571</v>
      </c>
      <c r="E14" s="30">
        <f t="shared" si="1"/>
        <v>-0.0011428571428571122</v>
      </c>
    </row>
    <row r="15" spans="1:5" ht="15">
      <c r="A15" s="15" t="s">
        <v>23</v>
      </c>
      <c r="B15" s="18">
        <f aca="true" t="shared" si="2" ref="B15:C17">B41</f>
        <v>44</v>
      </c>
      <c r="C15" s="18">
        <f t="shared" si="2"/>
        <v>50.6</v>
      </c>
      <c r="D15" s="14">
        <f t="shared" si="0"/>
        <v>1.1500000000000001</v>
      </c>
      <c r="E15" s="30">
        <f t="shared" si="1"/>
        <v>-0.15000000000000013</v>
      </c>
    </row>
    <row r="16" spans="1:5" ht="15">
      <c r="A16" s="47" t="s">
        <v>30</v>
      </c>
      <c r="B16" s="18">
        <f t="shared" si="2"/>
        <v>255.5</v>
      </c>
      <c r="C16" s="18">
        <f t="shared" si="2"/>
        <v>291.1</v>
      </c>
      <c r="D16" s="14">
        <f t="shared" si="0"/>
        <v>1.139334637964775</v>
      </c>
      <c r="E16" s="30">
        <f t="shared" si="1"/>
        <v>-0.13933463796477508</v>
      </c>
    </row>
    <row r="17" spans="1:5" ht="15">
      <c r="A17" s="24" t="s">
        <v>27</v>
      </c>
      <c r="B17" s="19">
        <f t="shared" si="2"/>
        <v>0</v>
      </c>
      <c r="C17" s="19">
        <f t="shared" si="2"/>
        <v>0</v>
      </c>
      <c r="D17" s="14" t="e">
        <f t="shared" si="0"/>
        <v>#DIV/0!</v>
      </c>
      <c r="E17" s="45" t="e">
        <f t="shared" si="1"/>
        <v>#DIV/0!</v>
      </c>
    </row>
    <row r="18" spans="1:5" ht="15">
      <c r="A18" s="21" t="s">
        <v>9</v>
      </c>
      <c r="B18" s="22">
        <f>B12+B7</f>
        <v>1687.6</v>
      </c>
      <c r="C18" s="23">
        <f>C12+C7</f>
        <v>2208.6</v>
      </c>
      <c r="D18" s="39">
        <f t="shared" si="0"/>
        <v>1.3087224460772695</v>
      </c>
      <c r="E18" s="42">
        <f t="shared" si="1"/>
        <v>-0.3087224460772695</v>
      </c>
    </row>
    <row r="19" spans="1:5" ht="15">
      <c r="A19" s="24"/>
      <c r="B19" s="25"/>
      <c r="C19" s="26"/>
      <c r="D19" s="25"/>
      <c r="E19" s="20"/>
    </row>
    <row r="20" spans="1:5" ht="14.25">
      <c r="A20" s="6" t="s">
        <v>5</v>
      </c>
      <c r="B20" s="7"/>
      <c r="C20" s="8"/>
      <c r="D20" s="16"/>
      <c r="E20" s="10"/>
    </row>
    <row r="21" spans="1:5" ht="14.25">
      <c r="A21" s="15" t="s">
        <v>6</v>
      </c>
      <c r="B21" s="40">
        <f>B7*100/B18</f>
        <v>47.18535197914198</v>
      </c>
      <c r="C21" s="46">
        <f>C7*100/C18</f>
        <v>56.80068821878113</v>
      </c>
      <c r="D21" s="16"/>
      <c r="E21" s="10"/>
    </row>
    <row r="22" spans="1:5" ht="15">
      <c r="A22" s="24" t="s">
        <v>21</v>
      </c>
      <c r="B22" s="19"/>
      <c r="C22" s="20"/>
      <c r="D22" s="27"/>
      <c r="E22" s="49"/>
    </row>
    <row r="23" spans="1:5" ht="14.25">
      <c r="A23" s="2"/>
      <c r="B23" s="2"/>
      <c r="C23" s="2"/>
      <c r="D23" s="2"/>
      <c r="E23" s="2"/>
    </row>
    <row r="24" spans="1:5" ht="15">
      <c r="A24" s="3" t="s">
        <v>11</v>
      </c>
      <c r="B24" s="3"/>
      <c r="C24" s="3"/>
      <c r="D24" s="3"/>
      <c r="E24" s="2"/>
    </row>
    <row r="25" spans="1:6" ht="15.75" thickBot="1">
      <c r="A25" s="2"/>
      <c r="B25" s="2"/>
      <c r="C25" s="2"/>
      <c r="D25" s="2"/>
      <c r="E25" s="44">
        <v>1</v>
      </c>
      <c r="F25" s="31" t="s">
        <v>20</v>
      </c>
    </row>
    <row r="26" spans="1:6" s="57" customFormat="1" ht="63.75" customHeight="1" thickBot="1">
      <c r="A26" s="51" t="s">
        <v>12</v>
      </c>
      <c r="B26" s="52" t="s">
        <v>2</v>
      </c>
      <c r="C26" s="53" t="s">
        <v>13</v>
      </c>
      <c r="D26" s="54" t="s">
        <v>0</v>
      </c>
      <c r="E26" s="55" t="s">
        <v>32</v>
      </c>
      <c r="F26" s="56" t="s">
        <v>19</v>
      </c>
    </row>
    <row r="27" spans="1:6" ht="14.25">
      <c r="A27" s="29"/>
      <c r="B27" s="8"/>
      <c r="C27" s="8"/>
      <c r="D27" s="8"/>
      <c r="E27" s="16"/>
      <c r="F27" s="1"/>
    </row>
    <row r="28" spans="1:6" ht="15.75" customHeight="1">
      <c r="A28" s="37" t="s">
        <v>14</v>
      </c>
      <c r="B28" s="35">
        <v>198.3</v>
      </c>
      <c r="C28" s="35">
        <v>244.2</v>
      </c>
      <c r="D28" s="36">
        <f aca="true" t="shared" si="3" ref="D28:D43">C28*100%/B28</f>
        <v>1.231467473524962</v>
      </c>
      <c r="E28" s="43">
        <f aca="true" t="shared" si="4" ref="E28:E43">$E$25-D28</f>
        <v>-0.231467473524962</v>
      </c>
      <c r="F28" s="38">
        <f>C28*100%/C44</f>
        <v>0.11056778049443086</v>
      </c>
    </row>
    <row r="29" spans="1:6" ht="15.75" customHeight="1">
      <c r="A29" s="37" t="s">
        <v>36</v>
      </c>
      <c r="B29" s="35">
        <v>354</v>
      </c>
      <c r="C29" s="35">
        <v>564.9</v>
      </c>
      <c r="D29" s="36">
        <f t="shared" si="3"/>
        <v>1.5957627118644067</v>
      </c>
      <c r="E29" s="43">
        <f t="shared" si="4"/>
        <v>-0.5957627118644067</v>
      </c>
      <c r="F29" s="38">
        <f>C29*100%/C44</f>
        <v>0.2557728878022277</v>
      </c>
    </row>
    <row r="30" spans="1:6" ht="15.75" customHeight="1">
      <c r="A30" s="37" t="s">
        <v>15</v>
      </c>
      <c r="B30" s="35">
        <v>17.9</v>
      </c>
      <c r="C30" s="35">
        <v>45.5</v>
      </c>
      <c r="D30" s="36">
        <f t="shared" si="3"/>
        <v>2.5418994413407825</v>
      </c>
      <c r="E30" s="43">
        <f t="shared" si="4"/>
        <v>-1.5418994413407825</v>
      </c>
      <c r="F30" s="38">
        <f>C30*100%/C44</f>
        <v>0.020601285882459477</v>
      </c>
    </row>
    <row r="31" spans="1:6" ht="21" customHeight="1">
      <c r="A31" s="37" t="s">
        <v>16</v>
      </c>
      <c r="B31" s="35">
        <v>219.1</v>
      </c>
      <c r="C31" s="35">
        <v>381.1</v>
      </c>
      <c r="D31" s="36">
        <f t="shared" si="3"/>
        <v>1.7393884071200367</v>
      </c>
      <c r="E31" s="43">
        <f t="shared" si="4"/>
        <v>-0.7393884071200367</v>
      </c>
      <c r="F31" s="38">
        <f>C31*100%/C44</f>
        <v>0.1725527483473694</v>
      </c>
    </row>
    <row r="32" spans="1:6" ht="27.75" customHeight="1">
      <c r="A32" s="48" t="s">
        <v>40</v>
      </c>
      <c r="B32" s="35">
        <v>2.9</v>
      </c>
      <c r="C32" s="35">
        <v>2.9</v>
      </c>
      <c r="D32" s="36">
        <f t="shared" si="3"/>
        <v>1</v>
      </c>
      <c r="E32" s="43">
        <f t="shared" si="4"/>
        <v>0</v>
      </c>
      <c r="F32" s="38">
        <f>C32*100%/C44</f>
        <v>0.001313048990310604</v>
      </c>
    </row>
    <row r="33" spans="1:6" ht="30" customHeight="1">
      <c r="A33" s="48" t="s">
        <v>26</v>
      </c>
      <c r="B33" s="35">
        <v>1.5</v>
      </c>
      <c r="C33" s="35">
        <v>3</v>
      </c>
      <c r="D33" s="36">
        <f t="shared" si="3"/>
        <v>2</v>
      </c>
      <c r="E33" s="43">
        <f t="shared" si="4"/>
        <v>-1</v>
      </c>
      <c r="F33" s="38">
        <f>C33*100%/C44</f>
        <v>0.0013583265417006249</v>
      </c>
    </row>
    <row r="34" spans="1:6" ht="16.5" customHeight="1">
      <c r="A34" s="37" t="s">
        <v>17</v>
      </c>
      <c r="B34" s="35">
        <v>0.6</v>
      </c>
      <c r="C34" s="35">
        <v>7.3</v>
      </c>
      <c r="D34" s="36">
        <f t="shared" si="3"/>
        <v>12.166666666666666</v>
      </c>
      <c r="E34" s="43">
        <f t="shared" si="4"/>
        <v>-11.166666666666666</v>
      </c>
      <c r="F34" s="38">
        <f>C34*100%/C44</f>
        <v>0.0033052612514715206</v>
      </c>
    </row>
    <row r="35" spans="1:6" ht="16.5" customHeight="1">
      <c r="A35" s="37" t="s">
        <v>33</v>
      </c>
      <c r="B35" s="35">
        <v>0</v>
      </c>
      <c r="C35" s="35">
        <v>0</v>
      </c>
      <c r="D35" s="36" t="e">
        <f t="shared" si="3"/>
        <v>#DIV/0!</v>
      </c>
      <c r="E35" s="58" t="e">
        <f t="shared" si="4"/>
        <v>#DIV/0!</v>
      </c>
      <c r="F35" s="38">
        <f>C35*100%/C44</f>
        <v>0</v>
      </c>
    </row>
    <row r="36" spans="1:6" ht="16.5" customHeight="1">
      <c r="A36" s="37" t="s">
        <v>28</v>
      </c>
      <c r="B36" s="35"/>
      <c r="C36" s="35"/>
      <c r="D36" s="36" t="e">
        <f t="shared" si="3"/>
        <v>#DIV/0!</v>
      </c>
      <c r="E36" s="43" t="e">
        <f t="shared" si="4"/>
        <v>#DIV/0!</v>
      </c>
      <c r="F36" s="38">
        <f>C36*100%/C44</f>
        <v>0</v>
      </c>
    </row>
    <row r="37" spans="1:6" ht="27.75" customHeight="1">
      <c r="A37" s="48" t="s">
        <v>37</v>
      </c>
      <c r="B37" s="35"/>
      <c r="C37" s="35"/>
      <c r="D37" s="36" t="e">
        <f t="shared" si="3"/>
        <v>#DIV/0!</v>
      </c>
      <c r="E37" s="43" t="e">
        <f t="shared" si="4"/>
        <v>#DIV/0!</v>
      </c>
      <c r="F37" s="38">
        <f>C37*100%/C44</f>
        <v>0</v>
      </c>
    </row>
    <row r="38" spans="1:6" ht="28.5" customHeight="1">
      <c r="A38" s="112" t="s">
        <v>41</v>
      </c>
      <c r="B38" s="35">
        <v>2</v>
      </c>
      <c r="C38" s="35">
        <v>5.6</v>
      </c>
      <c r="D38" s="36">
        <f t="shared" si="3"/>
        <v>2.8</v>
      </c>
      <c r="E38" s="43">
        <f t="shared" si="4"/>
        <v>-1.7999999999999998</v>
      </c>
      <c r="F38" s="38">
        <f>C38*100%/C44</f>
        <v>0.002535542877841166</v>
      </c>
    </row>
    <row r="39" spans="1:6" ht="24.75" customHeight="1">
      <c r="A39" s="37" t="s">
        <v>31</v>
      </c>
      <c r="B39" s="35">
        <v>525</v>
      </c>
      <c r="C39" s="35">
        <v>525.6</v>
      </c>
      <c r="D39" s="36">
        <f t="shared" si="3"/>
        <v>1.0011428571428571</v>
      </c>
      <c r="E39" s="43">
        <f t="shared" si="4"/>
        <v>-0.0011428571428571122</v>
      </c>
      <c r="F39" s="38">
        <f>C39*100%/C44</f>
        <v>0.23797881010594948</v>
      </c>
    </row>
    <row r="40" spans="1:6" ht="24.75" customHeight="1">
      <c r="A40" s="37" t="s">
        <v>34</v>
      </c>
      <c r="B40" s="35">
        <v>66.8</v>
      </c>
      <c r="C40" s="35">
        <v>86.8</v>
      </c>
      <c r="D40" s="36">
        <f t="shared" si="3"/>
        <v>1.2994011976047903</v>
      </c>
      <c r="E40" s="43">
        <f t="shared" si="4"/>
        <v>-0.29940119760479034</v>
      </c>
      <c r="F40" s="38">
        <f>C40*100%/C44</f>
        <v>0.039300914606538076</v>
      </c>
    </row>
    <row r="41" spans="1:6" ht="22.5" customHeight="1">
      <c r="A41" s="37" t="s">
        <v>23</v>
      </c>
      <c r="B41" s="35">
        <v>44</v>
      </c>
      <c r="C41" s="35">
        <v>50.6</v>
      </c>
      <c r="D41" s="36">
        <f t="shared" si="3"/>
        <v>1.1500000000000001</v>
      </c>
      <c r="E41" s="43">
        <f t="shared" si="4"/>
        <v>-0.15000000000000013</v>
      </c>
      <c r="F41" s="38">
        <f>C41*100%/C44</f>
        <v>0.02291044100335054</v>
      </c>
    </row>
    <row r="42" spans="1:6" ht="20.25" customHeight="1">
      <c r="A42" s="48" t="s">
        <v>29</v>
      </c>
      <c r="B42" s="35">
        <v>255.5</v>
      </c>
      <c r="C42" s="35">
        <v>291.1</v>
      </c>
      <c r="D42" s="36">
        <f t="shared" si="3"/>
        <v>1.139334637964775</v>
      </c>
      <c r="E42" s="43">
        <f t="shared" si="4"/>
        <v>-0.13933463796477508</v>
      </c>
      <c r="F42" s="38">
        <f>C42*100%/C44</f>
        <v>0.13180295209635065</v>
      </c>
    </row>
    <row r="43" spans="1:6" ht="17.25" customHeight="1">
      <c r="A43" s="48" t="s">
        <v>27</v>
      </c>
      <c r="B43" s="35"/>
      <c r="C43" s="35"/>
      <c r="D43" s="36" t="e">
        <f t="shared" si="3"/>
        <v>#DIV/0!</v>
      </c>
      <c r="E43" s="43" t="e">
        <f t="shared" si="4"/>
        <v>#DIV/0!</v>
      </c>
      <c r="F43" s="38">
        <f>C43*100%/C44</f>
        <v>0</v>
      </c>
    </row>
    <row r="44" spans="1:6" ht="15">
      <c r="A44" s="37" t="s">
        <v>18</v>
      </c>
      <c r="B44" s="50">
        <f>SUM(B28:B43)</f>
        <v>1687.6</v>
      </c>
      <c r="C44" s="50">
        <f>SUM(C28:C43)</f>
        <v>2208.6</v>
      </c>
      <c r="D44" s="36">
        <f>C44*100%/B44</f>
        <v>1.3087224460772695</v>
      </c>
      <c r="E44" s="43">
        <f>$E$25-D44</f>
        <v>-0.3087224460772695</v>
      </c>
      <c r="F44" s="38">
        <f>C44*100%/C44</f>
        <v>1</v>
      </c>
    </row>
    <row r="45" ht="12.75">
      <c r="D45" s="4"/>
    </row>
    <row r="52" spans="1:5" ht="12.75">
      <c r="A52" s="59" t="s">
        <v>57</v>
      </c>
      <c r="B52" s="60"/>
      <c r="C52" s="60"/>
      <c r="D52" s="60"/>
      <c r="E52" s="60"/>
    </row>
    <row r="53" spans="1:5" ht="15">
      <c r="A53" s="61"/>
      <c r="B53" s="60"/>
      <c r="C53" s="60"/>
      <c r="D53" s="60"/>
      <c r="E53" s="60"/>
    </row>
    <row r="54" spans="4:5" ht="13.5" thickBot="1">
      <c r="D54" t="s">
        <v>25</v>
      </c>
      <c r="E54" s="41">
        <v>1</v>
      </c>
    </row>
    <row r="55" spans="1:5" ht="15">
      <c r="A55" s="32" t="s">
        <v>1</v>
      </c>
      <c r="B55" s="28" t="s">
        <v>2</v>
      </c>
      <c r="C55" s="28" t="s">
        <v>22</v>
      </c>
      <c r="D55" s="33" t="s">
        <v>0</v>
      </c>
      <c r="E55" s="5" t="s">
        <v>10</v>
      </c>
    </row>
    <row r="56" spans="1:5" ht="14.25">
      <c r="A56" s="7"/>
      <c r="B56" s="7"/>
      <c r="C56" s="8"/>
      <c r="D56" s="9"/>
      <c r="E56" s="8"/>
    </row>
    <row r="57" spans="1:5" ht="15">
      <c r="A57" s="12" t="s">
        <v>3</v>
      </c>
      <c r="B57" s="12">
        <f>B58+B59+B60</f>
        <v>1094.6000000000001</v>
      </c>
      <c r="C57" s="13">
        <f>SUM(C58:C60)</f>
        <v>1508.8</v>
      </c>
      <c r="D57" s="14">
        <f>C57*100%/B57</f>
        <v>1.378403069614471</v>
      </c>
      <c r="E57" s="30">
        <f>$E$4-D57</f>
        <v>-0.3784030696144709</v>
      </c>
    </row>
    <row r="58" spans="1:5" ht="15">
      <c r="A58" s="18" t="s">
        <v>7</v>
      </c>
      <c r="B58" s="16">
        <f>B78+B80+B81+B82+B83+B79</f>
        <v>1027.4</v>
      </c>
      <c r="C58" s="16">
        <f>C78+C80+C81+C82+C83+C79</f>
        <v>1400.3</v>
      </c>
      <c r="D58" s="14">
        <f>C58*100%/B58</f>
        <v>1.3629550321199142</v>
      </c>
      <c r="E58" s="30">
        <f>$E$4-D58</f>
        <v>-0.3629550321199142</v>
      </c>
    </row>
    <row r="59" spans="1:5" ht="15">
      <c r="A59" s="18" t="s">
        <v>8</v>
      </c>
      <c r="B59" s="16">
        <f>B84+B86+B88+B85+B87</f>
        <v>67.2</v>
      </c>
      <c r="C59" s="17">
        <f>C84+C86+C88+C85+C87</f>
        <v>108.5</v>
      </c>
      <c r="D59" s="14">
        <f>C59*100%/B59</f>
        <v>1.6145833333333333</v>
      </c>
      <c r="E59" s="30">
        <f>$E$4-D59</f>
        <v>-0.6145833333333333</v>
      </c>
    </row>
    <row r="60" spans="1:5" ht="15">
      <c r="A60" s="25"/>
      <c r="B60" s="16"/>
      <c r="C60" s="17"/>
      <c r="D60" s="14"/>
      <c r="E60" s="30"/>
    </row>
    <row r="61" spans="1:5" ht="15">
      <c r="A61" s="25"/>
      <c r="B61" s="27"/>
      <c r="C61" s="26"/>
      <c r="D61" s="34"/>
      <c r="E61" s="30"/>
    </row>
    <row r="62" spans="1:5" ht="15">
      <c r="A62" s="11" t="s">
        <v>24</v>
      </c>
      <c r="B62" s="12">
        <f>SUM(B63:B67)</f>
        <v>1030.2</v>
      </c>
      <c r="C62" s="13">
        <f>SUM(C63:C67)</f>
        <v>1078.5</v>
      </c>
      <c r="D62" s="14">
        <f aca="true" t="shared" si="5" ref="D62:D68">C62*100%/B62</f>
        <v>1.0468841001747233</v>
      </c>
      <c r="E62" s="42">
        <f aca="true" t="shared" si="6" ref="E62:E68">$E$4-D62</f>
        <v>-0.04688410017472333</v>
      </c>
    </row>
    <row r="63" spans="1:5" ht="15">
      <c r="A63" s="15" t="s">
        <v>35</v>
      </c>
      <c r="B63" s="18">
        <f>B90</f>
        <v>37.5</v>
      </c>
      <c r="C63" s="18">
        <f>C90</f>
        <v>37.5</v>
      </c>
      <c r="D63" s="14">
        <f t="shared" si="5"/>
        <v>1</v>
      </c>
      <c r="E63" s="30">
        <f t="shared" si="6"/>
        <v>0</v>
      </c>
    </row>
    <row r="64" spans="1:5" ht="15">
      <c r="A64" s="15" t="s">
        <v>4</v>
      </c>
      <c r="B64" s="18">
        <f>B89</f>
        <v>564.2</v>
      </c>
      <c r="C64" s="18">
        <f>C89</f>
        <v>606.6</v>
      </c>
      <c r="D64" s="14">
        <f t="shared" si="5"/>
        <v>1.075150655795817</v>
      </c>
      <c r="E64" s="30">
        <f t="shared" si="6"/>
        <v>-0.07515065579581703</v>
      </c>
    </row>
    <row r="65" spans="1:5" ht="15">
      <c r="A65" s="15" t="s">
        <v>23</v>
      </c>
      <c r="B65" s="18">
        <f aca="true" t="shared" si="7" ref="B65:C67">B91</f>
        <v>58.5</v>
      </c>
      <c r="C65" s="18">
        <f t="shared" si="7"/>
        <v>58.5</v>
      </c>
      <c r="D65" s="14">
        <f t="shared" si="5"/>
        <v>1</v>
      </c>
      <c r="E65" s="30">
        <f t="shared" si="6"/>
        <v>0</v>
      </c>
    </row>
    <row r="66" spans="1:5" ht="15">
      <c r="A66" s="47" t="s">
        <v>30</v>
      </c>
      <c r="B66" s="18">
        <f t="shared" si="7"/>
        <v>370</v>
      </c>
      <c r="C66" s="18">
        <f t="shared" si="7"/>
        <v>375.9</v>
      </c>
      <c r="D66" s="14">
        <f t="shared" si="5"/>
        <v>1.015945945945946</v>
      </c>
      <c r="E66" s="30">
        <f t="shared" si="6"/>
        <v>-0.015945945945945894</v>
      </c>
    </row>
    <row r="67" spans="1:5" ht="15">
      <c r="A67" s="24" t="s">
        <v>27</v>
      </c>
      <c r="B67" s="19">
        <f t="shared" si="7"/>
        <v>0</v>
      </c>
      <c r="C67" s="19">
        <f t="shared" si="7"/>
        <v>0</v>
      </c>
      <c r="D67" s="14" t="e">
        <f t="shared" si="5"/>
        <v>#DIV/0!</v>
      </c>
      <c r="E67" s="45" t="e">
        <f t="shared" si="6"/>
        <v>#DIV/0!</v>
      </c>
    </row>
    <row r="68" spans="1:5" ht="15">
      <c r="A68" s="21" t="s">
        <v>9</v>
      </c>
      <c r="B68" s="22">
        <f>B62+B57</f>
        <v>2124.8</v>
      </c>
      <c r="C68" s="23">
        <f>C62+C57</f>
        <v>2587.3</v>
      </c>
      <c r="D68" s="39">
        <f t="shared" si="5"/>
        <v>1.2176675451807228</v>
      </c>
      <c r="E68" s="42">
        <f t="shared" si="6"/>
        <v>-0.21766754518072284</v>
      </c>
    </row>
    <row r="69" spans="1:5" ht="15">
      <c r="A69" s="24"/>
      <c r="B69" s="25"/>
      <c r="C69" s="26"/>
      <c r="D69" s="25"/>
      <c r="E69" s="20"/>
    </row>
    <row r="70" spans="1:5" ht="14.25">
      <c r="A70" s="6" t="s">
        <v>5</v>
      </c>
      <c r="B70" s="7"/>
      <c r="C70" s="8"/>
      <c r="D70" s="16"/>
      <c r="E70" s="10"/>
    </row>
    <row r="71" spans="1:5" ht="14.25">
      <c r="A71" s="15" t="s">
        <v>6</v>
      </c>
      <c r="B71" s="40">
        <f>B57*100/B68</f>
        <v>51.51543674698795</v>
      </c>
      <c r="C71" s="46">
        <f>C57*100/C68</f>
        <v>58.31561859853901</v>
      </c>
      <c r="D71" s="16"/>
      <c r="E71" s="10"/>
    </row>
    <row r="72" spans="1:5" ht="15">
      <c r="A72" s="24" t="s">
        <v>21</v>
      </c>
      <c r="B72" s="19"/>
      <c r="C72" s="20"/>
      <c r="D72" s="27"/>
      <c r="E72" s="49"/>
    </row>
    <row r="73" spans="1:5" ht="14.25">
      <c r="A73" s="2"/>
      <c r="B73" s="2"/>
      <c r="C73" s="2"/>
      <c r="D73" s="2"/>
      <c r="E73" s="2"/>
    </row>
    <row r="74" spans="1:5" ht="15">
      <c r="A74" s="3" t="s">
        <v>11</v>
      </c>
      <c r="B74" s="3"/>
      <c r="C74" s="3"/>
      <c r="D74" s="3"/>
      <c r="E74" s="2"/>
    </row>
    <row r="75" spans="1:6" ht="15.75" thickBot="1">
      <c r="A75" s="2"/>
      <c r="B75" s="2"/>
      <c r="C75" s="2"/>
      <c r="D75" s="2"/>
      <c r="E75" s="44">
        <v>1</v>
      </c>
      <c r="F75" s="31" t="s">
        <v>20</v>
      </c>
    </row>
    <row r="76" spans="1:6" ht="45.75" thickBot="1">
      <c r="A76" s="51" t="s">
        <v>12</v>
      </c>
      <c r="B76" s="52" t="s">
        <v>2</v>
      </c>
      <c r="C76" s="53" t="s">
        <v>13</v>
      </c>
      <c r="D76" s="54" t="s">
        <v>0</v>
      </c>
      <c r="E76" s="55" t="s">
        <v>32</v>
      </c>
      <c r="F76" s="56" t="s">
        <v>19</v>
      </c>
    </row>
    <row r="77" spans="1:6" ht="14.25">
      <c r="A77" s="29"/>
      <c r="B77" s="8"/>
      <c r="C77" s="8"/>
      <c r="D77" s="8"/>
      <c r="E77" s="16"/>
      <c r="F77" s="1"/>
    </row>
    <row r="78" spans="1:6" ht="15">
      <c r="A78" s="37" t="s">
        <v>14</v>
      </c>
      <c r="B78" s="35">
        <v>251.3</v>
      </c>
      <c r="C78" s="35">
        <v>234.1</v>
      </c>
      <c r="D78" s="36">
        <f aca="true" t="shared" si="8" ref="D78:D94">C78*100%/B78</f>
        <v>0.9315559092717867</v>
      </c>
      <c r="E78" s="43">
        <f>$E$25-D78</f>
        <v>0.06844409072821334</v>
      </c>
      <c r="F78" s="38">
        <f>C78*100%/C94</f>
        <v>0.09048042360762183</v>
      </c>
    </row>
    <row r="79" spans="1:6" ht="15">
      <c r="A79" s="37" t="s">
        <v>36</v>
      </c>
      <c r="B79" s="35">
        <v>500</v>
      </c>
      <c r="C79" s="35">
        <v>676.4</v>
      </c>
      <c r="D79" s="36">
        <f t="shared" si="8"/>
        <v>1.3528</v>
      </c>
      <c r="E79" s="43">
        <f aca="true" t="shared" si="9" ref="E79:E94">$E$25-D79</f>
        <v>-0.3528</v>
      </c>
      <c r="F79" s="38">
        <f>C79*100%/C94</f>
        <v>0.26143083523364125</v>
      </c>
    </row>
    <row r="80" spans="1:6" ht="15">
      <c r="A80" s="37" t="s">
        <v>15</v>
      </c>
      <c r="B80" s="35">
        <v>15.7</v>
      </c>
      <c r="C80" s="35">
        <v>31.7</v>
      </c>
      <c r="D80" s="36">
        <f t="shared" si="8"/>
        <v>2.0191082802547773</v>
      </c>
      <c r="E80" s="43">
        <f t="shared" si="9"/>
        <v>-1.0191082802547773</v>
      </c>
      <c r="F80" s="38">
        <f>C80*100%/C94</f>
        <v>0.012252154755923162</v>
      </c>
    </row>
    <row r="81" spans="1:6" ht="15">
      <c r="A81" s="37" t="s">
        <v>16</v>
      </c>
      <c r="B81" s="35">
        <v>259.1</v>
      </c>
      <c r="C81" s="35">
        <v>456.7</v>
      </c>
      <c r="D81" s="36">
        <f t="shared" si="8"/>
        <v>1.762639907371671</v>
      </c>
      <c r="E81" s="43">
        <f t="shared" si="9"/>
        <v>-0.762639907371671</v>
      </c>
      <c r="F81" s="38">
        <f>C81*100%/C94</f>
        <v>0.17651605921230626</v>
      </c>
    </row>
    <row r="82" spans="1:6" ht="30">
      <c r="A82" s="112" t="s">
        <v>40</v>
      </c>
      <c r="B82" s="35">
        <v>0</v>
      </c>
      <c r="C82" s="35">
        <v>0</v>
      </c>
      <c r="D82" s="36" t="e">
        <f t="shared" si="8"/>
        <v>#DIV/0!</v>
      </c>
      <c r="E82" s="43" t="e">
        <f t="shared" si="9"/>
        <v>#DIV/0!</v>
      </c>
      <c r="F82" s="38">
        <f>C82*100%/C94</f>
        <v>0</v>
      </c>
    </row>
    <row r="83" spans="1:6" ht="30">
      <c r="A83" s="48" t="s">
        <v>26</v>
      </c>
      <c r="B83" s="35">
        <v>1.3</v>
      </c>
      <c r="C83" s="35">
        <v>1.4</v>
      </c>
      <c r="D83" s="36">
        <f t="shared" si="8"/>
        <v>1.0769230769230769</v>
      </c>
      <c r="E83" s="43">
        <f t="shared" si="9"/>
        <v>-0.07692307692307687</v>
      </c>
      <c r="F83" s="38">
        <f>C83*100%/C94</f>
        <v>0.000541104626444556</v>
      </c>
    </row>
    <row r="84" spans="1:6" ht="15">
      <c r="A84" s="37" t="s">
        <v>17</v>
      </c>
      <c r="B84" s="35">
        <v>0.5</v>
      </c>
      <c r="C84" s="35">
        <v>15.2</v>
      </c>
      <c r="D84" s="36">
        <f t="shared" si="8"/>
        <v>30.4</v>
      </c>
      <c r="E84" s="43">
        <f t="shared" si="9"/>
        <v>-29.4</v>
      </c>
      <c r="F84" s="38">
        <f>C84*100%/C94</f>
        <v>0.005874850229969465</v>
      </c>
    </row>
    <row r="85" spans="1:6" ht="15">
      <c r="A85" s="37" t="s">
        <v>33</v>
      </c>
      <c r="B85" s="35">
        <v>6.7</v>
      </c>
      <c r="C85" s="35">
        <v>6.7</v>
      </c>
      <c r="D85" s="36">
        <f t="shared" si="8"/>
        <v>1</v>
      </c>
      <c r="E85" s="58">
        <f t="shared" si="9"/>
        <v>0</v>
      </c>
      <c r="F85" s="38">
        <f>C85*100%/C94</f>
        <v>0.002589572140841804</v>
      </c>
    </row>
    <row r="86" spans="1:6" ht="15">
      <c r="A86" s="37" t="s">
        <v>58</v>
      </c>
      <c r="B86" s="35">
        <v>0</v>
      </c>
      <c r="C86" s="35">
        <v>16</v>
      </c>
      <c r="D86" s="36" t="e">
        <f t="shared" si="8"/>
        <v>#DIV/0!</v>
      </c>
      <c r="E86" s="43" t="e">
        <f t="shared" si="9"/>
        <v>#DIV/0!</v>
      </c>
      <c r="F86" s="38">
        <f>C86*100%/C94</f>
        <v>0.006184052873652069</v>
      </c>
    </row>
    <row r="87" spans="1:6" ht="15">
      <c r="A87" s="48" t="s">
        <v>53</v>
      </c>
      <c r="B87" s="35">
        <v>60</v>
      </c>
      <c r="C87" s="35">
        <v>69.8</v>
      </c>
      <c r="D87" s="36">
        <f t="shared" si="8"/>
        <v>1.1633333333333333</v>
      </c>
      <c r="E87" s="43">
        <f t="shared" si="9"/>
        <v>-0.16333333333333333</v>
      </c>
      <c r="F87" s="38"/>
    </row>
    <row r="88" spans="1:6" ht="15">
      <c r="A88" s="107" t="s">
        <v>39</v>
      </c>
      <c r="B88" s="35">
        <v>0</v>
      </c>
      <c r="C88" s="35">
        <v>0.8</v>
      </c>
      <c r="D88" s="36" t="e">
        <f t="shared" si="8"/>
        <v>#DIV/0!</v>
      </c>
      <c r="E88" s="43" t="e">
        <f t="shared" si="9"/>
        <v>#DIV/0!</v>
      </c>
      <c r="F88" s="38">
        <f>C88*100%/C94</f>
        <v>0.0003092026436826035</v>
      </c>
    </row>
    <row r="89" spans="1:6" ht="15">
      <c r="A89" s="37" t="s">
        <v>31</v>
      </c>
      <c r="B89" s="35">
        <v>564.2</v>
      </c>
      <c r="C89" s="35">
        <v>606.6</v>
      </c>
      <c r="D89" s="36">
        <f t="shared" si="8"/>
        <v>1.075150655795817</v>
      </c>
      <c r="E89" s="43">
        <f t="shared" si="9"/>
        <v>-0.07515065579581703</v>
      </c>
      <c r="F89" s="38">
        <f>C89*100%/C94</f>
        <v>0.2344529045723341</v>
      </c>
    </row>
    <row r="90" spans="1:6" ht="15">
      <c r="A90" s="37" t="s">
        <v>34</v>
      </c>
      <c r="B90" s="35">
        <v>37.5</v>
      </c>
      <c r="C90" s="35">
        <v>37.5</v>
      </c>
      <c r="D90" s="36">
        <f t="shared" si="8"/>
        <v>1</v>
      </c>
      <c r="E90" s="43">
        <f t="shared" si="9"/>
        <v>0</v>
      </c>
      <c r="F90" s="38">
        <f>C90*100%/C94</f>
        <v>0.014493873922622037</v>
      </c>
    </row>
    <row r="91" spans="1:6" ht="15">
      <c r="A91" s="37" t="s">
        <v>23</v>
      </c>
      <c r="B91" s="35">
        <v>58.5</v>
      </c>
      <c r="C91" s="35">
        <v>58.5</v>
      </c>
      <c r="D91" s="36">
        <f t="shared" si="8"/>
        <v>1</v>
      </c>
      <c r="E91" s="43">
        <f t="shared" si="9"/>
        <v>0</v>
      </c>
      <c r="F91" s="38">
        <f>C91*100%/C94</f>
        <v>0.02261044331929038</v>
      </c>
    </row>
    <row r="92" spans="1:6" ht="15">
      <c r="A92" s="48" t="s">
        <v>29</v>
      </c>
      <c r="B92" s="35">
        <v>370</v>
      </c>
      <c r="C92" s="35">
        <v>375.9</v>
      </c>
      <c r="D92" s="36">
        <f t="shared" si="8"/>
        <v>1.015945945945946</v>
      </c>
      <c r="E92" s="43">
        <f t="shared" si="9"/>
        <v>-0.015945945945945894</v>
      </c>
      <c r="F92" s="38">
        <f>C92*100%/C94</f>
        <v>0.1452865922003633</v>
      </c>
    </row>
    <row r="93" spans="1:6" ht="15">
      <c r="A93" s="48" t="s">
        <v>27</v>
      </c>
      <c r="B93" s="35">
        <v>0</v>
      </c>
      <c r="C93" s="35">
        <v>0</v>
      </c>
      <c r="D93" s="36" t="e">
        <f t="shared" si="8"/>
        <v>#DIV/0!</v>
      </c>
      <c r="E93" s="43" t="e">
        <f t="shared" si="9"/>
        <v>#DIV/0!</v>
      </c>
      <c r="F93" s="38">
        <f>C93*100%/C94</f>
        <v>0</v>
      </c>
    </row>
    <row r="94" spans="1:6" ht="15">
      <c r="A94" s="37" t="s">
        <v>18</v>
      </c>
      <c r="B94" s="50">
        <f>SUM(B78:B93)</f>
        <v>2124.8</v>
      </c>
      <c r="C94" s="50">
        <f>SUM(C78:C93)</f>
        <v>2587.3</v>
      </c>
      <c r="D94" s="36">
        <f t="shared" si="8"/>
        <v>1.2176675451807228</v>
      </c>
      <c r="E94" s="43">
        <f t="shared" si="9"/>
        <v>-0.21766754518072284</v>
      </c>
      <c r="F94" s="38">
        <f>C94*100%/C94</f>
        <v>1</v>
      </c>
    </row>
    <row r="101" spans="1:5" ht="12.75">
      <c r="A101" s="59" t="s">
        <v>64</v>
      </c>
      <c r="B101" s="60"/>
      <c r="C101" s="60"/>
      <c r="D101" s="60"/>
      <c r="E101" s="60"/>
    </row>
    <row r="102" spans="1:5" ht="15">
      <c r="A102" s="61"/>
      <c r="B102" s="60"/>
      <c r="C102" s="60"/>
      <c r="D102" s="60"/>
      <c r="E102" s="60"/>
    </row>
    <row r="103" spans="4:5" ht="13.5" thickBot="1">
      <c r="D103" t="s">
        <v>25</v>
      </c>
      <c r="E103" s="41">
        <v>1</v>
      </c>
    </row>
    <row r="104" spans="1:5" ht="15">
      <c r="A104" s="32" t="s">
        <v>1</v>
      </c>
      <c r="B104" s="28" t="s">
        <v>2</v>
      </c>
      <c r="C104" s="28" t="s">
        <v>22</v>
      </c>
      <c r="D104" s="33" t="s">
        <v>0</v>
      </c>
      <c r="E104" s="5" t="s">
        <v>10</v>
      </c>
    </row>
    <row r="105" spans="1:5" ht="14.25">
      <c r="A105" s="7"/>
      <c r="B105" s="7"/>
      <c r="C105" s="8"/>
      <c r="D105" s="9"/>
      <c r="E105" s="8"/>
    </row>
    <row r="106" spans="1:5" ht="15">
      <c r="A106" s="12" t="s">
        <v>3</v>
      </c>
      <c r="B106" s="12">
        <f>B107+B108+B109</f>
        <v>935.6</v>
      </c>
      <c r="C106" s="13">
        <f>SUM(C107:C109)</f>
        <v>1058.38</v>
      </c>
      <c r="D106" s="14">
        <f>C106*100%/B106</f>
        <v>1.1312312954253956</v>
      </c>
      <c r="E106" s="30">
        <f>$E$4-D106</f>
        <v>-0.13123129542539558</v>
      </c>
    </row>
    <row r="107" spans="1:5" ht="15">
      <c r="A107" s="18" t="s">
        <v>7</v>
      </c>
      <c r="B107" s="16">
        <f>B127+B129+B130+B131+B132+B128</f>
        <v>931.6</v>
      </c>
      <c r="C107" s="16">
        <f>C127+C129+C130+C131+C132+C128</f>
        <v>975.75</v>
      </c>
      <c r="D107" s="14">
        <f>C107*100%/B107</f>
        <v>1.0473915843709747</v>
      </c>
      <c r="E107" s="30">
        <f>$E$4-D107</f>
        <v>-0.04739158437097468</v>
      </c>
    </row>
    <row r="108" spans="1:5" ht="15">
      <c r="A108" s="18" t="s">
        <v>8</v>
      </c>
      <c r="B108" s="16">
        <f>B133+B135+B137+B134+B136</f>
        <v>4</v>
      </c>
      <c r="C108" s="17">
        <f>C133+C135+C137+C134+C136</f>
        <v>82.63</v>
      </c>
      <c r="D108" s="14">
        <f>C108*100%/B108</f>
        <v>20.6575</v>
      </c>
      <c r="E108" s="30">
        <f>$E$4-D108</f>
        <v>-19.6575</v>
      </c>
    </row>
    <row r="109" spans="1:5" ht="15">
      <c r="A109" s="25"/>
      <c r="B109" s="16"/>
      <c r="C109" s="17"/>
      <c r="D109" s="14"/>
      <c r="E109" s="30"/>
    </row>
    <row r="110" spans="1:5" ht="15">
      <c r="A110" s="25"/>
      <c r="B110" s="27"/>
      <c r="C110" s="26"/>
      <c r="D110" s="34"/>
      <c r="E110" s="30"/>
    </row>
    <row r="111" spans="1:5" ht="15">
      <c r="A111" s="11" t="s">
        <v>24</v>
      </c>
      <c r="B111" s="12">
        <f>SUM(B112:B116)</f>
        <v>1303.85</v>
      </c>
      <c r="C111" s="13">
        <f>SUM(C112:C116)</f>
        <v>1817.13</v>
      </c>
      <c r="D111" s="14">
        <f aca="true" t="shared" si="10" ref="D111:D117">C111*100%/B111</f>
        <v>1.3936649154427274</v>
      </c>
      <c r="E111" s="42">
        <f aca="true" t="shared" si="11" ref="E111:E117">$E$4-D111</f>
        <v>-0.3936649154427274</v>
      </c>
    </row>
    <row r="112" spans="1:5" ht="15">
      <c r="A112" s="15" t="s">
        <v>35</v>
      </c>
      <c r="B112" s="18">
        <f>B139</f>
        <v>402.12</v>
      </c>
      <c r="C112" s="18">
        <f>C139</f>
        <v>402.12</v>
      </c>
      <c r="D112" s="14">
        <f t="shared" si="10"/>
        <v>1</v>
      </c>
      <c r="E112" s="30">
        <f t="shared" si="11"/>
        <v>0</v>
      </c>
    </row>
    <row r="113" spans="1:5" ht="15">
      <c r="A113" s="15" t="s">
        <v>4</v>
      </c>
      <c r="B113" s="18">
        <f>B138</f>
        <v>365.4</v>
      </c>
      <c r="C113" s="18">
        <f>C138</f>
        <v>365.38</v>
      </c>
      <c r="D113" s="14">
        <f t="shared" si="10"/>
        <v>0.9999452654625068</v>
      </c>
      <c r="E113" s="30">
        <f t="shared" si="11"/>
        <v>5.473453749316182E-05</v>
      </c>
    </row>
    <row r="114" spans="1:5" ht="15">
      <c r="A114" s="15" t="s">
        <v>23</v>
      </c>
      <c r="B114" s="18">
        <f aca="true" t="shared" si="12" ref="B114:C116">B140</f>
        <v>58.5</v>
      </c>
      <c r="C114" s="18">
        <f t="shared" si="12"/>
        <v>55.71</v>
      </c>
      <c r="D114" s="14">
        <f t="shared" si="10"/>
        <v>0.9523076923076923</v>
      </c>
      <c r="E114" s="30">
        <f t="shared" si="11"/>
        <v>0.0476923076923077</v>
      </c>
    </row>
    <row r="115" spans="1:5" ht="15">
      <c r="A115" s="47" t="s">
        <v>30</v>
      </c>
      <c r="B115" s="18">
        <f t="shared" si="12"/>
        <v>477.83</v>
      </c>
      <c r="C115" s="18">
        <f t="shared" si="12"/>
        <v>498.41</v>
      </c>
      <c r="D115" s="14">
        <f t="shared" si="10"/>
        <v>1.0430697109850784</v>
      </c>
      <c r="E115" s="30">
        <f t="shared" si="11"/>
        <v>-0.04306971098507839</v>
      </c>
    </row>
    <row r="116" spans="1:5" ht="15">
      <c r="A116" s="24" t="s">
        <v>27</v>
      </c>
      <c r="B116" s="19">
        <f t="shared" si="12"/>
        <v>0</v>
      </c>
      <c r="C116" s="19">
        <f t="shared" si="12"/>
        <v>495.51</v>
      </c>
      <c r="D116" s="14" t="e">
        <f t="shared" si="10"/>
        <v>#DIV/0!</v>
      </c>
      <c r="E116" s="45" t="e">
        <f t="shared" si="11"/>
        <v>#DIV/0!</v>
      </c>
    </row>
    <row r="117" spans="1:5" ht="15">
      <c r="A117" s="21" t="s">
        <v>9</v>
      </c>
      <c r="B117" s="22">
        <f>B111+B106</f>
        <v>2239.45</v>
      </c>
      <c r="C117" s="23">
        <f>C111+C106</f>
        <v>2875.51</v>
      </c>
      <c r="D117" s="39">
        <f t="shared" si="10"/>
        <v>1.2840250954475432</v>
      </c>
      <c r="E117" s="42">
        <f t="shared" si="11"/>
        <v>-0.2840250954475432</v>
      </c>
    </row>
    <row r="118" spans="1:5" ht="15">
      <c r="A118" s="24"/>
      <c r="B118" s="25"/>
      <c r="C118" s="26"/>
      <c r="D118" s="25"/>
      <c r="E118" s="20"/>
    </row>
    <row r="119" spans="1:5" ht="14.25">
      <c r="A119" s="6" t="s">
        <v>5</v>
      </c>
      <c r="B119" s="7"/>
      <c r="C119" s="8"/>
      <c r="D119" s="16"/>
      <c r="E119" s="10"/>
    </row>
    <row r="120" spans="1:5" ht="14.25">
      <c r="A120" s="15" t="s">
        <v>6</v>
      </c>
      <c r="B120" s="40">
        <f>B106*100/B117</f>
        <v>41.77811516220501</v>
      </c>
      <c r="C120" s="46">
        <f>C106*100/C117</f>
        <v>36.806688204874966</v>
      </c>
      <c r="D120" s="16"/>
      <c r="E120" s="10"/>
    </row>
    <row r="121" spans="1:5" ht="15">
      <c r="A121" s="24" t="s">
        <v>21</v>
      </c>
      <c r="B121" s="19"/>
      <c r="C121" s="20"/>
      <c r="D121" s="27"/>
      <c r="E121" s="49"/>
    </row>
    <row r="122" spans="1:5" ht="14.25">
      <c r="A122" s="2"/>
      <c r="B122" s="2"/>
      <c r="C122" s="2"/>
      <c r="D122" s="2"/>
      <c r="E122" s="2"/>
    </row>
    <row r="123" spans="1:5" ht="15">
      <c r="A123" s="3" t="s">
        <v>11</v>
      </c>
      <c r="B123" s="3"/>
      <c r="C123" s="3"/>
      <c r="D123" s="3"/>
      <c r="E123" s="2"/>
    </row>
    <row r="124" spans="1:6" ht="15.75" thickBot="1">
      <c r="A124" s="2"/>
      <c r="B124" s="2"/>
      <c r="C124" s="2"/>
      <c r="D124" s="2"/>
      <c r="E124" s="44">
        <v>1</v>
      </c>
      <c r="F124" s="31" t="s">
        <v>20</v>
      </c>
    </row>
    <row r="125" spans="1:6" ht="45.75" thickBot="1">
      <c r="A125" s="51" t="s">
        <v>12</v>
      </c>
      <c r="B125" s="52" t="s">
        <v>2</v>
      </c>
      <c r="C125" s="53" t="s">
        <v>13</v>
      </c>
      <c r="D125" s="54" t="s">
        <v>0</v>
      </c>
      <c r="E125" s="55" t="s">
        <v>32</v>
      </c>
      <c r="F125" s="56" t="s">
        <v>19</v>
      </c>
    </row>
    <row r="126" spans="1:6" ht="14.25">
      <c r="A126" s="29"/>
      <c r="B126" s="8"/>
      <c r="C126" s="8"/>
      <c r="D126" s="8"/>
      <c r="E126" s="16"/>
      <c r="F126" s="1"/>
    </row>
    <row r="127" spans="1:6" ht="15">
      <c r="A127" s="37" t="s">
        <v>14</v>
      </c>
      <c r="B127" s="35">
        <v>160</v>
      </c>
      <c r="C127" s="35">
        <v>190.4</v>
      </c>
      <c r="D127" s="36">
        <f aca="true" t="shared" si="13" ref="D127:D143">C127*100%/B127</f>
        <v>1.19</v>
      </c>
      <c r="E127" s="43">
        <f>$E$25-D127</f>
        <v>-0.18999999999999995</v>
      </c>
      <c r="F127" s="38">
        <f>C127*100%/C143</f>
        <v>0.06621434110818604</v>
      </c>
    </row>
    <row r="128" spans="1:6" ht="15">
      <c r="A128" s="37" t="s">
        <v>36</v>
      </c>
      <c r="B128" s="35">
        <v>600</v>
      </c>
      <c r="C128" s="35">
        <v>614.4</v>
      </c>
      <c r="D128" s="36">
        <f t="shared" si="13"/>
        <v>1.024</v>
      </c>
      <c r="E128" s="43">
        <f aca="true" t="shared" si="14" ref="E128:E143">$E$25-D128</f>
        <v>-0.02400000000000002</v>
      </c>
      <c r="F128" s="38">
        <f>C128*100%/C143</f>
        <v>0.21366644525666756</v>
      </c>
    </row>
    <row r="129" spans="1:6" ht="15">
      <c r="A129" s="37" t="s">
        <v>15</v>
      </c>
      <c r="B129" s="35">
        <v>16.5</v>
      </c>
      <c r="C129" s="35">
        <v>6.92</v>
      </c>
      <c r="D129" s="36">
        <f t="shared" si="13"/>
        <v>0.4193939393939394</v>
      </c>
      <c r="E129" s="43">
        <f t="shared" si="14"/>
        <v>0.5806060606060606</v>
      </c>
      <c r="F129" s="38">
        <f>C129*100%/C143</f>
        <v>0.002406529624310123</v>
      </c>
    </row>
    <row r="130" spans="1:6" ht="15">
      <c r="A130" s="37" t="s">
        <v>16</v>
      </c>
      <c r="B130" s="35">
        <v>154.1</v>
      </c>
      <c r="C130" s="35">
        <v>163.43</v>
      </c>
      <c r="D130" s="36">
        <f t="shared" si="13"/>
        <v>1.0605451005840365</v>
      </c>
      <c r="E130" s="43">
        <f t="shared" si="14"/>
        <v>-0.060545100584036504</v>
      </c>
      <c r="F130" s="38">
        <f>C130*100%/C143</f>
        <v>0.05683513533251494</v>
      </c>
    </row>
    <row r="131" spans="1:6" ht="30">
      <c r="A131" s="112" t="s">
        <v>40</v>
      </c>
      <c r="B131" s="35">
        <v>0</v>
      </c>
      <c r="C131" s="35">
        <v>0</v>
      </c>
      <c r="D131" s="36" t="e">
        <f t="shared" si="13"/>
        <v>#DIV/0!</v>
      </c>
      <c r="E131" s="43" t="e">
        <f t="shared" si="14"/>
        <v>#DIV/0!</v>
      </c>
      <c r="F131" s="38">
        <f>C131*100%/C143</f>
        <v>0</v>
      </c>
    </row>
    <row r="132" spans="1:6" ht="30">
      <c r="A132" s="48" t="s">
        <v>26</v>
      </c>
      <c r="B132" s="35">
        <v>1</v>
      </c>
      <c r="C132" s="35">
        <v>0.6</v>
      </c>
      <c r="D132" s="36">
        <f t="shared" si="13"/>
        <v>0.6</v>
      </c>
      <c r="E132" s="43">
        <f t="shared" si="14"/>
        <v>0.4</v>
      </c>
      <c r="F132" s="38">
        <f>C132*100%/C143</f>
        <v>0.0002086586379459644</v>
      </c>
    </row>
    <row r="133" spans="1:6" ht="15">
      <c r="A133" s="37" t="s">
        <v>17</v>
      </c>
      <c r="B133" s="35">
        <v>0</v>
      </c>
      <c r="C133" s="35">
        <v>16.72</v>
      </c>
      <c r="D133" s="36" t="e">
        <f t="shared" si="13"/>
        <v>#DIV/0!</v>
      </c>
      <c r="E133" s="43" t="e">
        <f t="shared" si="14"/>
        <v>#DIV/0!</v>
      </c>
      <c r="F133" s="38">
        <f>C133*100%/C143</f>
        <v>0.005814620710760875</v>
      </c>
    </row>
    <row r="134" spans="1:6" ht="15">
      <c r="A134" s="37" t="s">
        <v>63</v>
      </c>
      <c r="B134" s="35">
        <v>0</v>
      </c>
      <c r="C134" s="35">
        <v>59.48</v>
      </c>
      <c r="D134" s="36" t="e">
        <f t="shared" si="13"/>
        <v>#DIV/0!</v>
      </c>
      <c r="E134" s="58" t="e">
        <f t="shared" si="14"/>
        <v>#DIV/0!</v>
      </c>
      <c r="F134" s="38">
        <f>C134*100%/C143</f>
        <v>0.020685026308376604</v>
      </c>
    </row>
    <row r="135" spans="1:6" ht="15">
      <c r="A135" s="37" t="s">
        <v>33</v>
      </c>
      <c r="B135" s="35">
        <v>4</v>
      </c>
      <c r="C135" s="35">
        <v>6.43</v>
      </c>
      <c r="D135" s="36">
        <f t="shared" si="13"/>
        <v>1.6075</v>
      </c>
      <c r="E135" s="43">
        <f t="shared" si="14"/>
        <v>-0.6074999999999999</v>
      </c>
      <c r="F135" s="38">
        <f>C135*100%/C143</f>
        <v>0.0022361250699875854</v>
      </c>
    </row>
    <row r="136" spans="1:6" ht="15">
      <c r="A136" s="48" t="s">
        <v>53</v>
      </c>
      <c r="B136" s="35">
        <v>0</v>
      </c>
      <c r="C136" s="35">
        <v>0</v>
      </c>
      <c r="D136" s="36" t="e">
        <f t="shared" si="13"/>
        <v>#DIV/0!</v>
      </c>
      <c r="E136" s="43" t="e">
        <f t="shared" si="14"/>
        <v>#DIV/0!</v>
      </c>
      <c r="F136" s="38"/>
    </row>
    <row r="137" spans="1:6" ht="15">
      <c r="A137" s="107" t="s">
        <v>39</v>
      </c>
      <c r="B137" s="35">
        <v>0</v>
      </c>
      <c r="C137" s="35">
        <v>0</v>
      </c>
      <c r="D137" s="36" t="e">
        <f t="shared" si="13"/>
        <v>#DIV/0!</v>
      </c>
      <c r="E137" s="43" t="e">
        <f t="shared" si="14"/>
        <v>#DIV/0!</v>
      </c>
      <c r="F137" s="38">
        <f>C137*100%/C143</f>
        <v>0</v>
      </c>
    </row>
    <row r="138" spans="1:6" ht="15">
      <c r="A138" s="37" t="s">
        <v>31</v>
      </c>
      <c r="B138" s="35">
        <v>365.4</v>
      </c>
      <c r="C138" s="35">
        <v>365.38</v>
      </c>
      <c r="D138" s="36">
        <f t="shared" si="13"/>
        <v>0.9999452654625068</v>
      </c>
      <c r="E138" s="43">
        <f t="shared" si="14"/>
        <v>5.473453749316182E-05</v>
      </c>
      <c r="F138" s="38">
        <f>C138*100%/C143</f>
        <v>0.1270661552211608</v>
      </c>
    </row>
    <row r="139" spans="1:6" ht="15">
      <c r="A139" s="37" t="s">
        <v>34</v>
      </c>
      <c r="B139" s="35">
        <v>402.12</v>
      </c>
      <c r="C139" s="35">
        <v>402.12</v>
      </c>
      <c r="D139" s="36">
        <f t="shared" si="13"/>
        <v>1</v>
      </c>
      <c r="E139" s="43">
        <f t="shared" si="14"/>
        <v>0</v>
      </c>
      <c r="F139" s="38">
        <f>C139*100%/C143</f>
        <v>0.13984301915138536</v>
      </c>
    </row>
    <row r="140" spans="1:6" ht="15">
      <c r="A140" s="37" t="s">
        <v>23</v>
      </c>
      <c r="B140" s="35">
        <v>58.5</v>
      </c>
      <c r="C140" s="35">
        <v>55.71</v>
      </c>
      <c r="D140" s="36">
        <f t="shared" si="13"/>
        <v>0.9523076923076923</v>
      </c>
      <c r="E140" s="43">
        <f t="shared" si="14"/>
        <v>0.0476923076923077</v>
      </c>
      <c r="F140" s="38">
        <f>C140*100%/C143</f>
        <v>0.019373954533282795</v>
      </c>
    </row>
    <row r="141" spans="1:6" ht="15">
      <c r="A141" s="48" t="s">
        <v>29</v>
      </c>
      <c r="B141" s="35">
        <v>477.83</v>
      </c>
      <c r="C141" s="35">
        <v>498.41</v>
      </c>
      <c r="D141" s="36">
        <f t="shared" si="13"/>
        <v>1.0430697109850784</v>
      </c>
      <c r="E141" s="43">
        <f t="shared" si="14"/>
        <v>-0.04306971098507839</v>
      </c>
      <c r="F141" s="38">
        <f>C141*100%/C143</f>
        <v>0.1733292528977469</v>
      </c>
    </row>
    <row r="142" spans="1:6" ht="15">
      <c r="A142" s="48" t="s">
        <v>27</v>
      </c>
      <c r="B142" s="35">
        <v>0</v>
      </c>
      <c r="C142" s="35">
        <v>495.51</v>
      </c>
      <c r="D142" s="36" t="e">
        <f t="shared" si="13"/>
        <v>#DIV/0!</v>
      </c>
      <c r="E142" s="43" t="e">
        <f t="shared" si="14"/>
        <v>#DIV/0!</v>
      </c>
      <c r="F142" s="38">
        <f>C142*100%/C143</f>
        <v>0.1723207361476747</v>
      </c>
    </row>
    <row r="143" spans="1:6" ht="15">
      <c r="A143" s="37" t="s">
        <v>18</v>
      </c>
      <c r="B143" s="50">
        <f>SUM(B127:B142)</f>
        <v>2239.45</v>
      </c>
      <c r="C143" s="50">
        <f>SUM(C127:C142)</f>
        <v>2875.5099999999993</v>
      </c>
      <c r="D143" s="36">
        <f t="shared" si="13"/>
        <v>1.2840250954475427</v>
      </c>
      <c r="E143" s="43">
        <f t="shared" si="14"/>
        <v>-0.28402509544754273</v>
      </c>
      <c r="F143" s="38">
        <f>C143*100%/C143</f>
        <v>1</v>
      </c>
    </row>
  </sheetData>
  <sheetProtection/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Buch3</dc:creator>
  <cp:keywords/>
  <dc:description/>
  <cp:lastModifiedBy>Пользователь Windows</cp:lastModifiedBy>
  <cp:lastPrinted>2021-06-02T06:05:30Z</cp:lastPrinted>
  <dcterms:created xsi:type="dcterms:W3CDTF">2006-11-21T13:46:02Z</dcterms:created>
  <dcterms:modified xsi:type="dcterms:W3CDTF">2021-07-13T06:22:45Z</dcterms:modified>
  <cp:category/>
  <cp:version/>
  <cp:contentType/>
  <cp:contentStatus/>
</cp:coreProperties>
</file>